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1000" firstSheet="12" activeTab="18"/>
  </bookViews>
  <sheets>
    <sheet name="封面" sheetId="1" r:id="rId1"/>
    <sheet name="Sheet1" sheetId="2" r:id="rId2"/>
    <sheet name="目录" sheetId="3" r:id="rId3"/>
    <sheet name="（汇总细表）" sheetId="4" r:id="rId4"/>
    <sheet name="Sheet3" sheetId="5" r:id="rId5"/>
    <sheet name="Sheet2" sheetId="6" r:id="rId6"/>
    <sheet name="镇2018申报表" sheetId="7" r:id="rId7"/>
    <sheet name="镇2019申报" sheetId="8" r:id="rId8"/>
    <sheet name="镇2020" sheetId="9" r:id="rId9"/>
    <sheet name="2018年到户" sheetId="10" r:id="rId10"/>
    <sheet name="2019年到户" sheetId="11" r:id="rId11"/>
    <sheet name="2020年到户" sheetId="12" r:id="rId12"/>
    <sheet name="曼袄村委会2020年到户花名册" sheetId="13" r:id="rId13"/>
    <sheet name="曼搞村委会2020年到户花名册" sheetId="14" r:id="rId14"/>
    <sheet name="曼短村委会2020年到户花名册" sheetId="15" r:id="rId15"/>
    <sheet name="曼真村委会2020年到户花名册" sheetId="16" r:id="rId16"/>
    <sheet name="曼贺村委会2020年到户花名册" sheetId="17" r:id="rId17"/>
    <sheet name="曼尾村委会2020年到户花名册" sheetId="18" r:id="rId18"/>
    <sheet name="勐翁村委会2020年到户花名册 " sheetId="19" r:id="rId19"/>
    <sheet name="四、公共服务" sheetId="20" r:id="rId20"/>
    <sheet name="公共服务 (曼搞村委会)" sheetId="21" r:id="rId21"/>
    <sheet name="Sheet4" sheetId="22" r:id="rId22"/>
  </sheets>
  <definedNames>
    <definedName name="_xlnm._FilterDatabase" localSheetId="9" hidden="1">'2018年到户'!$A$2:$AA$75</definedName>
    <definedName name="_xlnm.Print_Titles" localSheetId="9">'2018年到户'!$1:$4</definedName>
    <definedName name="_xlnm.Print_Titles" localSheetId="10">'2019年到户'!$2:$4</definedName>
    <definedName name="_xlnm._FilterDatabase" localSheetId="10" hidden="1">'2019年到户'!$A$4:$BR$384</definedName>
    <definedName name="_xlnm.Print_Titles" localSheetId="11">'2020年到户'!$2:$4</definedName>
    <definedName name="_xlnm._FilterDatabase" localSheetId="11" hidden="1">'2020年到户'!$A$2:$BN$378</definedName>
    <definedName name="_xlnm.Print_Titles" localSheetId="6">镇2018申报表!$2:$3</definedName>
    <definedName name="_xlnm.Print_Titles" localSheetId="7">镇2019申报!$2:$3</definedName>
    <definedName name="_xlnm.Print_Titles" localSheetId="8">镇2020!$2:$3</definedName>
  </definedNames>
  <calcPr calcId="144525"/>
</workbook>
</file>

<file path=xl/sharedStrings.xml><?xml version="1.0" encoding="utf-8"?>
<sst xmlns="http://schemas.openxmlformats.org/spreadsheetml/2006/main" count="3538" uniqueCount="454">
  <si>
    <t xml:space="preserve">                                                                                                                                                                                                                       勐海镇扶贫项目库建设表         （2018-2020年）
中共勐海镇党委  勐海镇人民政府
2018年3月
 </t>
  </si>
  <si>
    <t xml:space="preserve">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</si>
  <si>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</si>
  <si>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勐海镇勐翁村扶贫项目库建设表         （2018-2020年）
勐海镇勐翁村民委员会
2018年3月
 </t>
  </si>
  <si>
    <t>勐海镇脱贫攻坚项目库建设表（汇总细表）</t>
  </si>
  <si>
    <t xml:space="preserve">    填报单位：中共勐海镇委员会  勐海镇人民政府</t>
  </si>
  <si>
    <t>单位：万元</t>
  </si>
  <si>
    <t>序号</t>
  </si>
  <si>
    <t>项目类别</t>
  </si>
  <si>
    <t>项目名称</t>
  </si>
  <si>
    <t>建设内容及规模</t>
  </si>
  <si>
    <t>建设地点</t>
  </si>
  <si>
    <t>建设性质</t>
  </si>
  <si>
    <t>实施年度</t>
  </si>
  <si>
    <t>总投资(万元)</t>
  </si>
  <si>
    <t>财政性投入(万元)</t>
  </si>
  <si>
    <t>其他资金(万元)</t>
  </si>
  <si>
    <t>农户自筹(万元)</t>
  </si>
  <si>
    <t>项目补助标准</t>
  </si>
  <si>
    <t>扶持对象</t>
  </si>
  <si>
    <t>新增经济社会效益和扶贫效益</t>
  </si>
  <si>
    <t>项目主管单位</t>
  </si>
  <si>
    <t>项目实施单位</t>
  </si>
  <si>
    <t>备注</t>
  </si>
  <si>
    <t>总人数</t>
  </si>
  <si>
    <t>建档立卡贫困户人数</t>
  </si>
  <si>
    <t>非建档立卡贫困户人数</t>
  </si>
  <si>
    <t>总合计</t>
  </si>
  <si>
    <t>一、产业开发</t>
  </si>
  <si>
    <t>(一）种植业</t>
  </si>
  <si>
    <t>种植业</t>
  </si>
  <si>
    <t>水稻、玉米、茶叶等</t>
  </si>
  <si>
    <t>水稻</t>
  </si>
  <si>
    <t>48户170人，种植116.5亩</t>
  </si>
  <si>
    <t>勐海镇</t>
  </si>
  <si>
    <t>新建</t>
  </si>
  <si>
    <t>100元/亩</t>
  </si>
  <si>
    <t>县农业和科技局</t>
  </si>
  <si>
    <t>勐海镇人民政府</t>
  </si>
  <si>
    <t>玉米</t>
  </si>
  <si>
    <t>32户117人，种植91.6亩</t>
  </si>
  <si>
    <t>甘蔗</t>
  </si>
  <si>
    <t>14户55人，种植55.1亩</t>
  </si>
  <si>
    <t>450元/亩</t>
  </si>
  <si>
    <t>改造茶叶</t>
  </si>
  <si>
    <t>46户163人，种植118.8亩</t>
  </si>
  <si>
    <t>坚果</t>
  </si>
  <si>
    <t>15户50人，种植31亩</t>
  </si>
  <si>
    <t>500元/亩</t>
  </si>
  <si>
    <t>49户175人，种植128.6亩</t>
  </si>
  <si>
    <t>46户163人，种植121.5亩</t>
  </si>
  <si>
    <t>4户17人，种植11亩</t>
  </si>
  <si>
    <t>(二)养殖业</t>
  </si>
  <si>
    <t>养殖业</t>
  </si>
  <si>
    <t>羊、猪、鸡等</t>
  </si>
  <si>
    <t>羊</t>
  </si>
  <si>
    <t>1户3人，养殖羊6头</t>
  </si>
  <si>
    <t>1000元/只</t>
  </si>
  <si>
    <t>猪</t>
  </si>
  <si>
    <t>51户175人，养猪212头</t>
  </si>
  <si>
    <t>500元/头</t>
  </si>
  <si>
    <t>鸭</t>
  </si>
  <si>
    <t>2户9人，养殖鸭150羽</t>
  </si>
  <si>
    <t>13元/羽</t>
  </si>
  <si>
    <t>鸡</t>
  </si>
  <si>
    <t>23户88人，养殖鸡1770羽</t>
  </si>
  <si>
    <t>51户175人，养猪211头</t>
  </si>
  <si>
    <t>1户3人，养殖羊2头</t>
  </si>
  <si>
    <t>52户180人，养猪131头</t>
  </si>
  <si>
    <t>17户62人，养殖鸡1260羽</t>
  </si>
  <si>
    <t>二、公共服务改善</t>
  </si>
  <si>
    <t>1.活动场所</t>
  </si>
  <si>
    <t>活动场所修缮、重建</t>
  </si>
  <si>
    <t>活动场所</t>
  </si>
  <si>
    <t>勐海镇曼搞村回龙卡小组活动场所修缮</t>
  </si>
  <si>
    <t>修缮活动场所</t>
  </si>
  <si>
    <t>回龙卡</t>
  </si>
  <si>
    <t>修缮</t>
  </si>
  <si>
    <t>15万/个</t>
  </si>
  <si>
    <t>县委组织部</t>
  </si>
  <si>
    <t>勐海镇曼搞村新生寨小组活动场所修缮</t>
  </si>
  <si>
    <t>新生寨</t>
  </si>
  <si>
    <t>4万/个</t>
  </si>
  <si>
    <t>2.亮化</t>
  </si>
  <si>
    <t>村庄亮化工程</t>
  </si>
  <si>
    <t>安装节能路灯</t>
  </si>
  <si>
    <t>亮化</t>
  </si>
  <si>
    <t>勐海镇曼搞回佤村基础建设</t>
  </si>
  <si>
    <t>路灯5盏</t>
  </si>
  <si>
    <t>回佤</t>
  </si>
  <si>
    <t>4000元/盏</t>
  </si>
  <si>
    <t>县农委办、县民宗局、县财政局、县环保局等</t>
  </si>
  <si>
    <t>勐海镇曼搞回龙卡村基础建设</t>
  </si>
  <si>
    <t>路灯30盏</t>
  </si>
  <si>
    <t>勐海镇曼搞汉族队村基础建设</t>
  </si>
  <si>
    <t>路灯40盏</t>
  </si>
  <si>
    <t>汉族队</t>
  </si>
  <si>
    <t>勐海镇曼搞回过村基础建设</t>
  </si>
  <si>
    <t>路灯20盏</t>
  </si>
  <si>
    <t>回过</t>
  </si>
  <si>
    <t>勐海镇曼搞长田坝村基础建设</t>
  </si>
  <si>
    <t>长田坝</t>
  </si>
  <si>
    <t>勐海镇曼搞曼扫秀村基础建设</t>
  </si>
  <si>
    <t>曼扫秀</t>
  </si>
  <si>
    <t>勐海镇曼搞曼丙村基础建设</t>
  </si>
  <si>
    <t>曼丙</t>
  </si>
  <si>
    <t>勐海镇曼搞帕点村基础建设</t>
  </si>
  <si>
    <t>帕点</t>
  </si>
  <si>
    <t>3.综合改善</t>
  </si>
  <si>
    <t>人居环境综合改善</t>
  </si>
  <si>
    <t>民族特色示范村、兴边富民、美丽乡村等项目</t>
  </si>
  <si>
    <t>综合改善</t>
  </si>
  <si>
    <t>勐海镇曼搞曼杆老寨村基础建设</t>
  </si>
  <si>
    <t xml:space="preserve"> 路灯40盏；活动场所608平方米。</t>
  </si>
  <si>
    <t>曼杆老寨</t>
  </si>
  <si>
    <t>26万/个</t>
  </si>
  <si>
    <t>勐海镇曼搞曼杆新寨村基础建设</t>
  </si>
  <si>
    <t>曼杆新寨</t>
  </si>
  <si>
    <t>勐海镇曼短村委会曼峦回民族团结进步示范村建设项目</t>
  </si>
  <si>
    <t>①村内道路硬化、排水沟、路灯等。
②新建挡土墙650m,共265.80m³；
产业发展互助资金20万元；示范户示范碑2万元。</t>
  </si>
  <si>
    <t>曼峦回</t>
  </si>
  <si>
    <t>100万元/村</t>
  </si>
  <si>
    <t>县民宗局</t>
  </si>
  <si>
    <t>县民宗局、勐海镇人民政府</t>
  </si>
  <si>
    <t xml:space="preserve">   镇党委书记签字：              镇长签字：                 镇扶贫办主任签字：                     填报人：                联系电话：                 </t>
  </si>
  <si>
    <t>勐海县扶贫项目库建设表（产业发展--细表）</t>
  </si>
  <si>
    <t>附件：7</t>
  </si>
  <si>
    <t>勐海县扶贫项目库建设表（公共服务改善--细表）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</si>
  <si>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2018</t>
    </r>
    <r>
      <rPr>
        <sz val="22"/>
        <color theme="1"/>
        <rFont val="方正小标宋简体"/>
        <charset val="134"/>
      </rPr>
      <t>年）</t>
    </r>
  </si>
  <si>
    <t>数量</t>
  </si>
  <si>
    <t>单位</t>
  </si>
  <si>
    <t>单位投资或补助标准</t>
  </si>
  <si>
    <t>受益情况</t>
  </si>
  <si>
    <t>概算投入
资金</t>
  </si>
  <si>
    <t>行政村</t>
  </si>
  <si>
    <t>村小组</t>
  </si>
  <si>
    <t>户数</t>
  </si>
  <si>
    <t>人数</t>
  </si>
  <si>
    <t>建档立卡贫困户数</t>
  </si>
  <si>
    <t>建档立卡贫困人数</t>
  </si>
  <si>
    <t>合计</t>
  </si>
  <si>
    <t>亩</t>
  </si>
  <si>
    <t>水稻种植</t>
  </si>
  <si>
    <t>22户80人，种植41.8亩</t>
  </si>
  <si>
    <t>曼袄村</t>
  </si>
  <si>
    <t>曼俩汉</t>
  </si>
  <si>
    <t>9户31人，种植31亩</t>
  </si>
  <si>
    <t>广宰</t>
  </si>
  <si>
    <t>8户31人，种植23.4亩</t>
  </si>
  <si>
    <t>曼搞村</t>
  </si>
  <si>
    <t>1户5人，种植1亩</t>
  </si>
  <si>
    <t>1户1人，种植4亩</t>
  </si>
  <si>
    <t>曼真村</t>
  </si>
  <si>
    <t>广塔寨</t>
  </si>
  <si>
    <t>2户5人，种植3亩</t>
  </si>
  <si>
    <t>曼打贺</t>
  </si>
  <si>
    <t>1户4人，种植2.3亩</t>
  </si>
  <si>
    <t>曼景檬</t>
  </si>
  <si>
    <t>1户3人，种植1亩</t>
  </si>
  <si>
    <t>曼短村</t>
  </si>
  <si>
    <t>纳曼井</t>
  </si>
  <si>
    <t>1户4人，种植1.1亩</t>
  </si>
  <si>
    <t>1.10</t>
  </si>
  <si>
    <t>1户3人，种植2.9亩</t>
  </si>
  <si>
    <t>曼尾</t>
  </si>
  <si>
    <t>曼吕</t>
  </si>
  <si>
    <t>1.11</t>
  </si>
  <si>
    <t>1户3人，种植5亩</t>
  </si>
  <si>
    <t>曼养罕</t>
  </si>
  <si>
    <t>玉米种植</t>
  </si>
  <si>
    <t>11户38人，种植24.7亩</t>
  </si>
  <si>
    <t>7户24人，种植25.5亩</t>
  </si>
  <si>
    <t>5户17人，种植10.1亩</t>
  </si>
  <si>
    <t>3户14人，种植7.7亩</t>
  </si>
  <si>
    <t>2户9人，种植15.4亩</t>
  </si>
  <si>
    <t>1户4人，种植5亩</t>
  </si>
  <si>
    <t>1户4人，种植1.5亩</t>
  </si>
  <si>
    <t>1户4人，种植0.7亩</t>
  </si>
  <si>
    <t>甘蔗种植</t>
  </si>
  <si>
    <t>2户3人，种植4.2亩</t>
  </si>
  <si>
    <t>6户29人，种植21.7亩</t>
  </si>
  <si>
    <t>2户6人，种植21.7亩</t>
  </si>
  <si>
    <t>3户14人，种植18亩</t>
  </si>
  <si>
    <t>1户3人，种植2亩</t>
  </si>
  <si>
    <t>改造茶叶地</t>
  </si>
  <si>
    <t>46户163人，改造118.8亩</t>
  </si>
  <si>
    <t>17户67人，改造23.9亩</t>
  </si>
  <si>
    <t>8户26人，改造33.5亩</t>
  </si>
  <si>
    <t>5户18人，改造8亩</t>
  </si>
  <si>
    <t>2户6人，改造3.6亩</t>
  </si>
  <si>
    <t>3户14人，改造9亩</t>
  </si>
  <si>
    <t>2户9人，改造13亩</t>
  </si>
  <si>
    <t>1户1人，改造2亩</t>
  </si>
  <si>
    <t>1户3人，改造2亩</t>
  </si>
  <si>
    <t>1户4人，改造10亩</t>
  </si>
  <si>
    <t>4.10</t>
  </si>
  <si>
    <t>1户4人，改造3.2亩</t>
  </si>
  <si>
    <t>4.11</t>
  </si>
  <si>
    <t>1户3人，改造4.6亩</t>
  </si>
  <si>
    <t>4.12</t>
  </si>
  <si>
    <t>4.13</t>
  </si>
  <si>
    <t>曼贺</t>
  </si>
  <si>
    <t>曼谢新寨</t>
  </si>
  <si>
    <t>4.14</t>
  </si>
  <si>
    <t>1户2人，改造2亩</t>
  </si>
  <si>
    <t>勐翁</t>
  </si>
  <si>
    <t>景颇寨</t>
  </si>
  <si>
    <t>坚果种植</t>
  </si>
  <si>
    <t>6户22人，种植8.8亩</t>
  </si>
  <si>
    <t>3户12人，种植5亩</t>
  </si>
  <si>
    <t>2户5人，种植7亩</t>
  </si>
  <si>
    <t>2户5人，种植3.8亩</t>
  </si>
  <si>
    <t>1户3人，种植1.4亩</t>
  </si>
  <si>
    <t>只</t>
  </si>
  <si>
    <t>头</t>
  </si>
  <si>
    <t>生猪养殖</t>
  </si>
  <si>
    <t>15户45人，养猪29头</t>
  </si>
  <si>
    <t>9户31人，养猪18头</t>
  </si>
  <si>
    <t>10户38人，养猪71头</t>
  </si>
  <si>
    <t>3户10人，养猪23头</t>
  </si>
  <si>
    <t>3户14人，养猪12头</t>
  </si>
  <si>
    <t>2户9人，养猪15头</t>
  </si>
  <si>
    <t>1户4人，养猪6头</t>
  </si>
  <si>
    <t>2户5人，养猪7头</t>
  </si>
  <si>
    <t>1户4人，养猪5头</t>
  </si>
  <si>
    <t>2.10</t>
  </si>
  <si>
    <t>1户3人，养猪10头</t>
  </si>
  <si>
    <t>2.11</t>
  </si>
  <si>
    <t>1户4人，养猪3头</t>
  </si>
  <si>
    <t>2.12</t>
  </si>
  <si>
    <t>1户3人，养猪4头</t>
  </si>
  <si>
    <t>2.13</t>
  </si>
  <si>
    <t>1户3人，养猪5头</t>
  </si>
  <si>
    <t>1户2人，养猪4头</t>
  </si>
  <si>
    <t>羽</t>
  </si>
  <si>
    <t>22户75人，养殖鸡1770羽</t>
  </si>
  <si>
    <t>鸡养殖</t>
  </si>
  <si>
    <t>15户57人，养殖鸡960羽</t>
  </si>
  <si>
    <t>2户8人，养殖鸡300羽</t>
  </si>
  <si>
    <t>3户14人，养殖鸡160羽</t>
  </si>
  <si>
    <t>1户4人，养殖鸡50羽</t>
  </si>
  <si>
    <t>1户3人，养殖鸡200羽</t>
  </si>
  <si>
    <t>1户2人，养殖鸡100羽</t>
  </si>
  <si>
    <t>（一）活动场所</t>
  </si>
  <si>
    <t>个</t>
  </si>
  <si>
    <t>曼搞</t>
  </si>
  <si>
    <t>（二）亮化</t>
  </si>
  <si>
    <t>盏</t>
  </si>
  <si>
    <t>（三）综合改善</t>
  </si>
  <si>
    <t>100万/村</t>
  </si>
  <si>
    <t>曼短</t>
  </si>
  <si>
    <t xml:space="preserve">   镇党委书记签字：              镇长签字：                 镇扶贫办主任签字：                           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</si>
  <si>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2019</t>
    </r>
    <r>
      <rPr>
        <sz val="22"/>
        <color theme="1"/>
        <rFont val="方正小标宋简体"/>
        <charset val="134"/>
      </rPr>
      <t>年）</t>
    </r>
  </si>
  <si>
    <t>2户8人，种植12亩</t>
  </si>
  <si>
    <t>1户3人，种植8亩</t>
  </si>
  <si>
    <t>23户82人，种植48.6亩</t>
  </si>
  <si>
    <t>45户163人，改造121.5亩</t>
  </si>
  <si>
    <t>4户5.5人，改造5.5亩</t>
  </si>
  <si>
    <t>2户6人，改造6.8亩</t>
  </si>
  <si>
    <t>2户5人，改造3亩</t>
  </si>
  <si>
    <t>1户3人，改造3亩</t>
  </si>
  <si>
    <t xml:space="preserve">   镇党委书记签字：              镇长签字：                 扶贫办主任签字：                         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</si>
  <si>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2020</t>
    </r>
    <r>
      <rPr>
        <sz val="22"/>
        <color theme="1"/>
        <rFont val="方正小标宋简体"/>
        <charset val="134"/>
      </rPr>
      <t>年）</t>
    </r>
  </si>
  <si>
    <t>10户38人，养猪29头</t>
  </si>
  <si>
    <t>3户10人，养猪11头</t>
  </si>
  <si>
    <t>3户14人，养猪9头</t>
  </si>
  <si>
    <t>2户5人，养猪6头</t>
  </si>
  <si>
    <t>1户4人，养猪2头</t>
  </si>
  <si>
    <t>2户8人，养猪4头</t>
  </si>
  <si>
    <t>1户3人，养猪2头</t>
  </si>
  <si>
    <t>1户2人，养猪2头</t>
  </si>
  <si>
    <t xml:space="preserve">   镇党委书记签字：              镇长签字：                 扶贫办主任签字：       </t>
  </si>
  <si>
    <t>勐海镇脱贫攻坚项目库建设——贫困户产业发展补助花名册公示（2018年）</t>
  </si>
  <si>
    <t>户主姓名</t>
  </si>
  <si>
    <t>性别</t>
  </si>
  <si>
    <t>家庭成员人数</t>
  </si>
  <si>
    <t>脱贫年度</t>
  </si>
  <si>
    <t>计划实施年度</t>
  </si>
  <si>
    <t>种植业（亩）</t>
  </si>
  <si>
    <t>养殖业（头、只、尾、桶）</t>
  </si>
  <si>
    <t>投入资金合计</t>
  </si>
  <si>
    <t>投入资金（元）</t>
  </si>
  <si>
    <t>茶叶地改造</t>
  </si>
  <si>
    <t>曼袄</t>
  </si>
  <si>
    <t>门戈</t>
  </si>
  <si>
    <t>男</t>
  </si>
  <si>
    <t>双根</t>
  </si>
  <si>
    <t>达四</t>
  </si>
  <si>
    <t>当四</t>
  </si>
  <si>
    <t>初发</t>
  </si>
  <si>
    <t>达三</t>
  </si>
  <si>
    <t>李志明</t>
  </si>
  <si>
    <t>美路</t>
  </si>
  <si>
    <t>女</t>
  </si>
  <si>
    <t>戈娘</t>
  </si>
  <si>
    <t>阮建龙</t>
  </si>
  <si>
    <t>刘解生</t>
  </si>
  <si>
    <t>杨红秀</t>
  </si>
  <si>
    <t>杨新明</t>
  </si>
  <si>
    <t>杨云保</t>
  </si>
  <si>
    <t>周解林</t>
  </si>
  <si>
    <t>王小伍</t>
  </si>
  <si>
    <t>李新莲</t>
  </si>
  <si>
    <t>刘润生</t>
  </si>
  <si>
    <t>杨世花</t>
  </si>
  <si>
    <t>周平安</t>
  </si>
  <si>
    <t>杨海平</t>
  </si>
  <si>
    <t>杨海林</t>
  </si>
  <si>
    <t>周发林</t>
  </si>
  <si>
    <t>刘琼凤</t>
  </si>
  <si>
    <t>杨少河</t>
  </si>
  <si>
    <t>林琼花</t>
  </si>
  <si>
    <t>周有娣</t>
  </si>
  <si>
    <t>刘解云</t>
  </si>
  <si>
    <t>刘从新</t>
  </si>
  <si>
    <t>杨小妹</t>
  </si>
  <si>
    <t>周解发</t>
  </si>
  <si>
    <t>刘贵平</t>
  </si>
  <si>
    <t>刘玉芬</t>
  </si>
  <si>
    <t>王解</t>
  </si>
  <si>
    <t>周云生</t>
  </si>
  <si>
    <t>杨从英</t>
  </si>
  <si>
    <t>刘解昌</t>
  </si>
  <si>
    <t>杨长生</t>
  </si>
  <si>
    <t>孔广英</t>
  </si>
  <si>
    <t>车培</t>
  </si>
  <si>
    <t>未脱贫</t>
  </si>
  <si>
    <t>勒四</t>
  </si>
  <si>
    <t>曼稿</t>
  </si>
  <si>
    <t>杨海清</t>
  </si>
  <si>
    <t>李改娣</t>
  </si>
  <si>
    <t>李四</t>
  </si>
  <si>
    <t>张金保</t>
  </si>
  <si>
    <t>李志平</t>
  </si>
  <si>
    <t>许长生</t>
  </si>
  <si>
    <t>董孝荣</t>
  </si>
  <si>
    <t>许文林</t>
  </si>
  <si>
    <t>赵老四</t>
  </si>
  <si>
    <t>常小六</t>
  </si>
  <si>
    <t>娜见</t>
  </si>
  <si>
    <t>苏小伍</t>
  </si>
  <si>
    <t>李文</t>
  </si>
  <si>
    <t>张云妹</t>
  </si>
  <si>
    <t>罗长生</t>
  </si>
  <si>
    <t>常老伍</t>
  </si>
  <si>
    <t>赵小照</t>
  </si>
  <si>
    <t>苏石大</t>
  </si>
  <si>
    <t>石存英</t>
  </si>
  <si>
    <t>岩怕</t>
  </si>
  <si>
    <t>岩发</t>
  </si>
  <si>
    <t>曼真</t>
  </si>
  <si>
    <t>钟桥云</t>
  </si>
  <si>
    <t>李老侨</t>
  </si>
  <si>
    <t>周丽萍</t>
  </si>
  <si>
    <t>苏永科</t>
  </si>
  <si>
    <t>甲二</t>
  </si>
  <si>
    <t>排东林</t>
  </si>
  <si>
    <t xml:space="preserve">   镇党委书记签字：                 镇长签字：                     镇扶贫办主任签字：       </t>
  </si>
  <si>
    <t>勐海镇脱贫攻坚项目库建设——贫困户产业发展补助花名册公示（2019年）</t>
  </si>
  <si>
    <t>岩内</t>
  </si>
  <si>
    <t xml:space="preserve">   镇党委书记签字：                   镇长签字：                        镇扶贫办主任签字：                                     </t>
  </si>
  <si>
    <t>勐海镇脱贫攻坚项目库建设——贫困户产业发展补助花名册公示（2020年）</t>
  </si>
  <si>
    <t xml:space="preserve">   镇党委书记签字：                      镇长签字：                         镇扶贫办主任签字：                                     </t>
  </si>
  <si>
    <t>勐海镇曼袄村脱贫攻坚项目库建设——贫困户产业发展补助花名册（2020年）</t>
  </si>
  <si>
    <t xml:space="preserve">    填报单位（盖章）： 曼袄村委会                                                                                                  单位：元</t>
  </si>
  <si>
    <t>乡镇</t>
  </si>
  <si>
    <t>茶叶</t>
  </si>
  <si>
    <t>新植</t>
  </si>
  <si>
    <t>改造</t>
  </si>
  <si>
    <t>勐海镇曼搞村脱贫攻坚项目库建设——贫困户产业发展补助花名册（2020年）</t>
  </si>
  <si>
    <t xml:space="preserve">    填报单位（盖章）： 曼搞村委会                                                                                                   单位：元</t>
  </si>
  <si>
    <t xml:space="preserve">   村党总支书记签字：              村第一书记签字：                  村委会主任签字：                     填报人：                联系电话：                 </t>
  </si>
  <si>
    <t>勐海镇曼短村委会脱贫攻坚项目库建设——贫困户产业发展补助花名册（2020年）</t>
  </si>
  <si>
    <t xml:space="preserve">    填报单位（盖章）： 曼短村委会                                                                                                  单位：元</t>
  </si>
  <si>
    <t>勐海镇曼真村委会脱贫攻坚项目库建设——贫困户产业发展补助花名册（2020年）</t>
  </si>
  <si>
    <t xml:space="preserve">    填报单位（盖章）：曼真村委会                                                                                         单位：元</t>
  </si>
  <si>
    <t>勐海镇曼贺村脱贫攻坚项目库建设——贫困户产业发展补助花名册（2020年）</t>
  </si>
  <si>
    <t xml:space="preserve">    填报单位（盖章）： 曼贺村委会                                                                                                   单位：元</t>
  </si>
  <si>
    <t>勐海镇曼尾村脱贫攻坚项目库建设——贫困户产业发展补助花名册（2020年）</t>
  </si>
  <si>
    <t xml:space="preserve">    填报单位（盖章）： 曼尾村委会                                                                                             单位：元</t>
  </si>
  <si>
    <t>自然</t>
  </si>
  <si>
    <t>勐海镇勐翁村脱贫攻坚项目库建设——贫困户产业发展补助花名册（2020年）</t>
  </si>
  <si>
    <t xml:space="preserve">    填报单位（盖章）： 勐翁村委会                                                                                                单位：元</t>
  </si>
  <si>
    <t>附件4-2-7</t>
  </si>
  <si>
    <t>勐遮镇脱贫攻坚项目库建设表（公共服务改善--细表）</t>
  </si>
  <si>
    <t xml:space="preserve">    填报单位：中共勐遮镇委员会 勐遮镇人民政府</t>
  </si>
  <si>
    <t>七、公共服务改善</t>
  </si>
  <si>
    <t>勐遮镇曼洪曼老村基础建设</t>
  </si>
  <si>
    <t>活动场所1800平方米</t>
  </si>
  <si>
    <t>曼老</t>
  </si>
  <si>
    <t>勐遮镇曼令曼令大寨村基础建设</t>
  </si>
  <si>
    <t>活动场所舞台和陀螺场（300平方米）</t>
  </si>
  <si>
    <t>曼令大寨</t>
  </si>
  <si>
    <t>2.村内道路</t>
  </si>
  <si>
    <t>村内道路</t>
  </si>
  <si>
    <t>勐遮镇曼洪曼往村基础建设</t>
  </si>
  <si>
    <t>村内道路（500米）</t>
  </si>
  <si>
    <t>曼往</t>
  </si>
  <si>
    <t>县农委办、县民宗局、县财政局等</t>
  </si>
  <si>
    <t>勐遮镇曼洪曼海村基础建设</t>
  </si>
  <si>
    <t>村内道路1200米</t>
  </si>
  <si>
    <t>曼海</t>
  </si>
  <si>
    <t>勐遮镇曼洪曼旺傣村基础建设</t>
  </si>
  <si>
    <t>村内道路（1000米），排污水沟500米。</t>
  </si>
  <si>
    <t>曼旺傣</t>
  </si>
  <si>
    <t>勐遮镇曼洪村委会曼瓦民族特色示范村建设项目</t>
  </si>
  <si>
    <t>①新建道路总面积：3735㎡：新建3.5m宽路段、130m，面积455㎡；新建4m宽路段、820m,面积3280㎡。②新建挡土墙650m,共265.80m³；产业发展互助资金20万元；示范户示范碑2万元。</t>
  </si>
  <si>
    <t>勐遮镇曼洪村委会曼瓦村</t>
  </si>
  <si>
    <t>改善村庄环境、突出民族特色、提升群众发展能力、促进民族团结进步</t>
  </si>
  <si>
    <t>县民宗局、勐遮镇人民政府</t>
  </si>
  <si>
    <t>勐遮镇曼根村委会曼庄民族团结进步示范村建设项目</t>
  </si>
  <si>
    <t>村内基础设施建设及扶持产业发展</t>
  </si>
  <si>
    <t>勐遮镇曼根村委会曼庄村</t>
  </si>
  <si>
    <t>改善村庄环境、提升群众发展能力、促进民族团结进步</t>
  </si>
  <si>
    <t>勐遮镇曼令坝播村基础建设</t>
  </si>
  <si>
    <t>美化亮化（40盏）；卫生室（80平方米）；沟渠建设（2000m）</t>
  </si>
  <si>
    <t>坝播</t>
  </si>
  <si>
    <t>勐遮镇曼令曼令小寨村基础建设</t>
  </si>
  <si>
    <t>人畜饮水（5000米）；美化亮化：公共厕所2个（200平方米）；</t>
  </si>
  <si>
    <t>曼令小寨</t>
  </si>
  <si>
    <t>勐遮镇曼令曼回村基础建设</t>
  </si>
  <si>
    <t>人畜饮水（7000米）；美化亮化（200平方米）</t>
  </si>
  <si>
    <t>曼回</t>
  </si>
  <si>
    <t>勐遮镇曼洪曼洪村基础建设</t>
  </si>
  <si>
    <t>人畜饮水（水池1座）；村内道路（200米）活动场所（1070平方米）。</t>
  </si>
  <si>
    <t>曼洪</t>
  </si>
  <si>
    <t>人畜饮水（水池）；村内道路（200米）</t>
  </si>
  <si>
    <t>勐遮镇曼洪辽原村基础建设</t>
  </si>
  <si>
    <t>进村道路（700米）；美化亮化（30盏）；厕所（1个）。</t>
  </si>
  <si>
    <t>辽原</t>
  </si>
  <si>
    <t>勐遮镇曼洪曼兴龙下村基础建设</t>
  </si>
  <si>
    <t>进村道路（1000米）；美化亮化（40盏）；沟渠建设（300m）</t>
  </si>
  <si>
    <t>曼兴龙下</t>
  </si>
  <si>
    <t>勐遮镇曼洪曼养坎村基础建设</t>
  </si>
  <si>
    <t>进村道路（200米）；美化亮化（60盏）。</t>
  </si>
  <si>
    <t>曼养坎</t>
  </si>
  <si>
    <t>勐遮镇曼洪曼浓迈村基础建设</t>
  </si>
  <si>
    <t>人畜饮水（8000米）；进村道路（200米）；</t>
  </si>
  <si>
    <t>曼浓迈</t>
  </si>
  <si>
    <t>勐遮镇曼洪曼品村基础建设</t>
  </si>
  <si>
    <t>人畜饮水（2000米）；进村道路（1100米）；美化亮化（30盏）。</t>
  </si>
  <si>
    <t>曼品</t>
  </si>
  <si>
    <t>勐遮镇曼洪曼兴龙上村基础建设</t>
  </si>
  <si>
    <t>人畜饮水（3000米）；进村道路（1000米）；美化亮化（10盏）。</t>
  </si>
  <si>
    <t>曼兴龙上</t>
  </si>
  <si>
    <t>人畜饮水（水池）；进村道路（1000米）</t>
  </si>
  <si>
    <t>勐遮镇曼洪南双岭村基础建设</t>
  </si>
  <si>
    <t>村内道路（350米）；厕所（2个）</t>
  </si>
  <si>
    <t>南双岭</t>
  </si>
  <si>
    <t>村内道路：800米、美化亮化路灯：30盏</t>
  </si>
  <si>
    <t>村内道路（350米）；厕所（2个）。</t>
  </si>
  <si>
    <t>勐遮镇曼令村脱贫攻坚项目库建设表（公共服务改善--细表）</t>
  </si>
  <si>
    <t>四、公共服务改善</t>
  </si>
  <si>
    <t>2.综合改善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</si>
</sst>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\(0\)"/>
    <numFmt numFmtId="44" formatCode="_ &quot;￥&quot;* #,##0.00_ ;_ &quot;￥&quot;* \-#,##0.00_ ;_ &quot;￥&quot;* &quot;-&quot;??_ ;_ @_ "/>
    <numFmt numFmtId="177" formatCode="0.0000_ "/>
    <numFmt numFmtId="178" formatCode="0;[Red]0"/>
  </numFmts>
  <fonts count="5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57"/>
      <name val="宋体"/>
      <charset val="134"/>
    </font>
    <font>
      <sz val="22"/>
      <color indexed="8"/>
      <name val="方正小标宋简体"/>
      <charset val="134"/>
    </font>
    <font>
      <sz val="22"/>
      <color indexed="57"/>
      <name val="方正小标宋简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6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2"/>
      <color indexed="57"/>
      <name val="宋体"/>
      <charset val="134"/>
    </font>
    <font>
      <sz val="22"/>
      <color theme="1"/>
      <name val="方正小标宋简体"/>
      <charset val="134"/>
    </font>
    <font>
      <b/>
      <sz val="8"/>
      <color theme="1"/>
      <name val="宋体"/>
      <charset val="134"/>
    </font>
    <font>
      <b/>
      <sz val="9"/>
      <color indexed="8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b/>
      <sz val="48"/>
      <color rgb="FF000000"/>
      <name val="宋体"/>
      <charset val="134"/>
    </font>
    <font>
      <b/>
      <sz val="48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u/>
      <sz val="22"/>
      <color rgb="FF000000"/>
      <name val="方正小标宋简体"/>
      <charset val="134"/>
    </font>
  </fonts>
  <fills count="2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6" fillId="9" borderId="10" applyNumberFormat="0" applyAlignment="0" applyProtection="0">
      <alignment vertical="center"/>
    </xf>
    <xf numFmtId="0" fontId="4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46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6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4" fillId="12" borderId="13" applyNumberFormat="0" applyAlignment="0" applyProtection="0">
      <alignment vertical="center"/>
    </xf>
    <xf numFmtId="0" fontId="52" fillId="12" borderId="10" applyNumberFormat="0" applyAlignment="0" applyProtection="0">
      <alignment vertical="center"/>
    </xf>
    <xf numFmtId="0" fontId="53" fillId="14" borderId="1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0" borderId="0"/>
    <xf numFmtId="0" fontId="4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58" applyFont="1" applyFill="1" applyBorder="1" applyAlignment="1">
      <alignment horizontal="center" vertical="center" wrapText="1"/>
    </xf>
    <xf numFmtId="0" fontId="3" fillId="0" borderId="0" xfId="58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left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left" vertical="center" wrapText="1"/>
    </xf>
    <xf numFmtId="0" fontId="5" fillId="2" borderId="1" xfId="58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2" borderId="1" xfId="58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6" fontId="5" fillId="0" borderId="1" xfId="58" applyNumberFormat="1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58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5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4" borderId="2" xfId="58" applyFont="1" applyFill="1" applyBorder="1" applyAlignment="1">
      <alignment horizontal="center" vertical="center" wrapText="1"/>
    </xf>
    <xf numFmtId="0" fontId="22" fillId="4" borderId="1" xfId="58" applyFont="1" applyFill="1" applyBorder="1" applyAlignment="1">
      <alignment horizontal="left" vertical="center" wrapText="1"/>
    </xf>
    <xf numFmtId="0" fontId="5" fillId="4" borderId="1" xfId="58" applyFont="1" applyFill="1" applyBorder="1" applyAlignment="1">
      <alignment horizontal="center" vertical="center" wrapText="1"/>
    </xf>
    <xf numFmtId="0" fontId="22" fillId="4" borderId="1" xfId="58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4" borderId="5" xfId="58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4" borderId="6" xfId="58" applyFont="1" applyFill="1" applyBorder="1" applyAlignment="1">
      <alignment horizontal="center" vertical="center" wrapText="1"/>
    </xf>
    <xf numFmtId="0" fontId="22" fillId="4" borderId="7" xfId="5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178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58" applyFont="1" applyFill="1" applyBorder="1" applyAlignment="1">
      <alignment horizontal="center" vertical="center" wrapText="1"/>
    </xf>
    <xf numFmtId="0" fontId="22" fillId="0" borderId="1" xfId="58" applyFont="1" applyFill="1" applyBorder="1" applyAlignment="1">
      <alignment horizontal="center" vertical="center" wrapText="1"/>
    </xf>
    <xf numFmtId="0" fontId="22" fillId="0" borderId="5" xfId="58" applyFont="1" applyFill="1" applyBorder="1" applyAlignment="1">
      <alignment horizontal="center" vertical="center" wrapText="1"/>
    </xf>
    <xf numFmtId="0" fontId="22" fillId="0" borderId="7" xfId="58" applyFont="1" applyFill="1" applyBorder="1" applyAlignment="1">
      <alignment horizontal="center" vertical="center" wrapText="1"/>
    </xf>
    <xf numFmtId="0" fontId="7" fillId="2" borderId="1" xfId="58" applyNumberFormat="1" applyFont="1" applyFill="1" applyBorder="1" applyAlignment="1" applyProtection="1">
      <alignment horizontal="left" vertical="center" wrapText="1"/>
    </xf>
    <xf numFmtId="177" fontId="7" fillId="2" borderId="1" xfId="58" applyNumberFormat="1" applyFont="1" applyFill="1" applyBorder="1" applyAlignment="1">
      <alignment horizontal="center" vertical="center" wrapText="1"/>
    </xf>
    <xf numFmtId="0" fontId="5" fillId="3" borderId="1" xfId="58" applyFont="1" applyFill="1" applyBorder="1" applyAlignment="1">
      <alignment horizontal="center" vertical="center" wrapText="1"/>
    </xf>
    <xf numFmtId="0" fontId="7" fillId="3" borderId="1" xfId="58" applyNumberFormat="1" applyFont="1" applyFill="1" applyBorder="1" applyAlignment="1" applyProtection="1">
      <alignment horizontal="left" vertical="center" wrapText="1"/>
    </xf>
    <xf numFmtId="0" fontId="7" fillId="3" borderId="1" xfId="58" applyFont="1" applyFill="1" applyBorder="1" applyAlignment="1">
      <alignment horizontal="left" vertical="center" wrapText="1"/>
    </xf>
    <xf numFmtId="177" fontId="7" fillId="3" borderId="1" xfId="58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177" fontId="5" fillId="0" borderId="1" xfId="58" applyNumberFormat="1" applyFont="1" applyFill="1" applyBorder="1" applyAlignment="1">
      <alignment horizontal="center" vertical="center" wrapText="1"/>
    </xf>
    <xf numFmtId="0" fontId="7" fillId="3" borderId="1" xfId="58" applyFont="1" applyFill="1" applyBorder="1" applyAlignment="1">
      <alignment horizontal="center" vertical="center" wrapText="1"/>
    </xf>
    <xf numFmtId="0" fontId="7" fillId="3" borderId="1" xfId="58" applyNumberFormat="1" applyFont="1" applyFill="1" applyBorder="1" applyAlignment="1" applyProtection="1">
      <alignment horizontal="center" vertical="center" wrapText="1"/>
    </xf>
    <xf numFmtId="0" fontId="5" fillId="0" borderId="1" xfId="58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9" fontId="5" fillId="0" borderId="1" xfId="58" applyNumberFormat="1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left" vertical="center" wrapText="1"/>
    </xf>
    <xf numFmtId="0" fontId="5" fillId="0" borderId="1" xfId="58" applyNumberFormat="1" applyFont="1" applyFill="1" applyBorder="1" applyAlignment="1" applyProtection="1">
      <alignment horizontal="left" vertical="center" wrapText="1" indent="1"/>
    </xf>
    <xf numFmtId="0" fontId="7" fillId="0" borderId="5" xfId="58" applyFont="1" applyFill="1" applyBorder="1" applyAlignment="1">
      <alignment horizontal="center" vertical="center" wrapText="1"/>
    </xf>
    <xf numFmtId="0" fontId="7" fillId="0" borderId="7" xfId="58" applyFont="1" applyFill="1" applyBorder="1" applyAlignment="1">
      <alignment horizontal="center" vertical="center" wrapText="1"/>
    </xf>
    <xf numFmtId="177" fontId="7" fillId="4" borderId="1" xfId="58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 indent="1"/>
    </xf>
    <xf numFmtId="177" fontId="13" fillId="0" borderId="0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6" fillId="0" borderId="0" xfId="58" applyFont="1" applyFill="1" applyBorder="1" applyAlignment="1">
      <alignment horizontal="left" vertical="center" wrapText="1"/>
    </xf>
    <xf numFmtId="0" fontId="30" fillId="0" borderId="1" xfId="58" applyFont="1" applyFill="1" applyBorder="1" applyAlignment="1">
      <alignment horizontal="center" vertical="center" wrapText="1"/>
    </xf>
    <xf numFmtId="0" fontId="30" fillId="0" borderId="1" xfId="58" applyNumberFormat="1" applyFont="1" applyFill="1" applyBorder="1" applyAlignment="1" applyProtection="1">
      <alignment horizontal="left" vertical="center" wrapText="1" indent="1"/>
    </xf>
    <xf numFmtId="0" fontId="30" fillId="0" borderId="1" xfId="58" applyFont="1" applyFill="1" applyBorder="1" applyAlignment="1">
      <alignment horizontal="left" vertical="center" wrapText="1"/>
    </xf>
    <xf numFmtId="177" fontId="30" fillId="0" borderId="1" xfId="58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7" fillId="3" borderId="1" xfId="58" applyFont="1" applyFill="1" applyBorder="1" applyAlignment="1">
      <alignment vertical="center" wrapText="1"/>
    </xf>
    <xf numFmtId="0" fontId="30" fillId="0" borderId="1" xfId="58" applyFont="1" applyFill="1" applyBorder="1" applyAlignment="1">
      <alignment vertical="center" wrapText="1"/>
    </xf>
    <xf numFmtId="0" fontId="7" fillId="4" borderId="1" xfId="58" applyFont="1" applyFill="1" applyBorder="1" applyAlignment="1">
      <alignment horizontal="center" vertical="center" wrapText="1"/>
    </xf>
    <xf numFmtId="0" fontId="7" fillId="4" borderId="1" xfId="58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6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常规 4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0" xfId="57"/>
    <cellStyle name="常规_Sheet1" xfId="58"/>
    <cellStyle name="常规 2" xfId="59"/>
    <cellStyle name="常规 3" xfId="60"/>
    <cellStyle name="常规 5" xfId="61"/>
    <cellStyle name="常规 4" xfId="62"/>
    <cellStyle name="常规 7" xfId="63"/>
    <cellStyle name="常规 41" xfId="64"/>
    <cellStyle name="常规 40" xfId="65"/>
  </cellStyles>
  <tableStyles count="0" defaultTableStyle="TableStyleMedium2"/>
  <colors>
    <mruColors>
      <color rgb="0000B050"/>
      <color rgb="0000B0F0"/>
      <color rgb="00FFE699"/>
      <color rgb="00FFD966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7:U36"/>
  <sheetViews>
    <sheetView workbookViewId="0">
      <selection activeCell="A1" sqref="$A1:$XFD1048576"/>
    </sheetView>
  </sheetViews>
  <sheetFormatPr defaultColWidth="9" defaultRowHeight="13.5"/>
  <sheetData>
    <row r="7" spans="4:19">
      <c r="D7" s="111" t="s">
        <v>0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4:19"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4:19"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4:19"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4:19"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4:19"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4:19"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4:19"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4:19"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4:19"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4:19"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4:19"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4:19"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4:19"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4:19"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4:19"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4:19"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4:19"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spans="4:19"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4:19"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4:19"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4:19"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4:19"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4:19"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4:19"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4:19"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4:21"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U33" t="s">
        <v>1</v>
      </c>
    </row>
    <row r="34" spans="4:19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4:19"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4:4">
      <c r="D36" t="s">
        <v>2</v>
      </c>
    </row>
  </sheetData>
  <mergeCells count="1">
    <mergeCell ref="D7:S35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75"/>
  <sheetViews>
    <sheetView view="pageBreakPreview" zoomScaleNormal="100" workbookViewId="0">
      <pane xSplit="7" ySplit="4" topLeftCell="J5" activePane="bottomRight" state="frozen"/>
      <selection/>
      <selection pane="topRight"/>
      <selection pane="bottomLeft"/>
      <selection pane="bottomRight" activeCell="C2" sqref="C$1:C$1048576"/>
    </sheetView>
  </sheetViews>
  <sheetFormatPr defaultColWidth="8.75" defaultRowHeight="14.25"/>
  <cols>
    <col min="1" max="1" width="4.375" style="37" customWidth="1"/>
    <col min="2" max="2" width="5" style="37" customWidth="1"/>
    <col min="3" max="3" width="6.80833333333333" style="37" customWidth="1"/>
    <col min="4" max="4" width="4" style="37" customWidth="1"/>
    <col min="5" max="5" width="5.39166666666667" style="37" customWidth="1"/>
    <col min="6" max="6" width="7.225" style="37" customWidth="1"/>
    <col min="7" max="7" width="5.25" style="37" customWidth="1"/>
    <col min="8" max="8" width="6.94166666666667" style="37" customWidth="1"/>
    <col min="9" max="9" width="6.5" style="37" customWidth="1"/>
    <col min="10" max="10" width="5.375" style="37" customWidth="1"/>
    <col min="11" max="11" width="6.125" style="37" customWidth="1"/>
    <col min="12" max="12" width="5.625" style="37" customWidth="1"/>
    <col min="13" max="13" width="6.25" style="37" customWidth="1"/>
    <col min="14" max="14" width="6.81666666666667" style="37" customWidth="1"/>
    <col min="15" max="15" width="7.88333333333333" style="37" customWidth="1"/>
    <col min="16" max="16" width="4.125" style="37" customWidth="1"/>
    <col min="17" max="17" width="6.375" style="37" customWidth="1"/>
    <col min="18" max="18" width="4.125" style="37" customWidth="1"/>
    <col min="19" max="19" width="4.625" style="37" customWidth="1"/>
    <col min="20" max="20" width="5.25" style="37" customWidth="1"/>
    <col min="21" max="21" width="6.5" style="37" customWidth="1"/>
    <col min="22" max="23" width="5.25" style="37" customWidth="1"/>
    <col min="24" max="24" width="6.75" style="37" customWidth="1"/>
    <col min="25" max="25" width="5.5" style="37" customWidth="1"/>
    <col min="26" max="26" width="8.875" style="41" customWidth="1"/>
    <col min="27" max="27" width="5.125" style="37" customWidth="1"/>
    <col min="28" max="16307" width="8.75" style="37"/>
    <col min="16340" max="16384" width="8.75" style="37"/>
  </cols>
  <sheetData>
    <row r="1" s="37" customFormat="1" ht="31.5" spans="1:36">
      <c r="A1" s="42" t="s">
        <v>272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/>
      <c r="AC1"/>
      <c r="AD1"/>
      <c r="AE1"/>
      <c r="AF1"/>
      <c r="AG1"/>
      <c r="AH1"/>
      <c r="AI1"/>
      <c r="AJ1"/>
    </row>
    <row r="2" s="39" customFormat="1" spans="1:27">
      <c r="A2" s="44" t="s">
        <v>7</v>
      </c>
      <c r="B2" s="45" t="s">
        <v>134</v>
      </c>
      <c r="C2" s="45" t="s">
        <v>273</v>
      </c>
      <c r="D2" s="45" t="s">
        <v>274</v>
      </c>
      <c r="E2" s="45" t="s">
        <v>275</v>
      </c>
      <c r="F2" s="45" t="s">
        <v>276</v>
      </c>
      <c r="G2" s="45" t="s">
        <v>277</v>
      </c>
      <c r="H2" s="54" t="s">
        <v>278</v>
      </c>
      <c r="I2" s="55"/>
      <c r="J2" s="55"/>
      <c r="K2" s="55"/>
      <c r="L2" s="55"/>
      <c r="M2" s="55"/>
      <c r="N2" s="55"/>
      <c r="O2" s="55"/>
      <c r="P2" s="55"/>
      <c r="Q2" s="55"/>
      <c r="R2" s="45" t="s">
        <v>279</v>
      </c>
      <c r="S2" s="45"/>
      <c r="T2" s="45"/>
      <c r="U2" s="45"/>
      <c r="V2" s="45"/>
      <c r="W2" s="45"/>
      <c r="X2" s="45"/>
      <c r="Y2" s="45"/>
      <c r="Z2" s="58" t="s">
        <v>280</v>
      </c>
      <c r="AA2" s="59" t="s">
        <v>23</v>
      </c>
    </row>
    <row r="3" s="39" customFormat="1" spans="1:27">
      <c r="A3" s="44"/>
      <c r="B3" s="45"/>
      <c r="C3" s="45"/>
      <c r="D3" s="45"/>
      <c r="E3" s="45"/>
      <c r="F3" s="45"/>
      <c r="G3" s="45"/>
      <c r="H3" s="45" t="s">
        <v>32</v>
      </c>
      <c r="I3" s="45" t="s">
        <v>281</v>
      </c>
      <c r="J3" s="45" t="s">
        <v>39</v>
      </c>
      <c r="K3" s="45" t="s">
        <v>281</v>
      </c>
      <c r="L3" s="45" t="s">
        <v>41</v>
      </c>
      <c r="M3" s="45" t="s">
        <v>281</v>
      </c>
      <c r="N3" s="65" t="s">
        <v>282</v>
      </c>
      <c r="O3" s="65" t="s">
        <v>281</v>
      </c>
      <c r="P3" s="45" t="s">
        <v>46</v>
      </c>
      <c r="Q3" s="45" t="s">
        <v>281</v>
      </c>
      <c r="R3" s="45" t="s">
        <v>55</v>
      </c>
      <c r="S3" s="45" t="s">
        <v>281</v>
      </c>
      <c r="T3" s="45" t="s">
        <v>58</v>
      </c>
      <c r="U3" s="45" t="s">
        <v>281</v>
      </c>
      <c r="V3" s="45" t="s">
        <v>61</v>
      </c>
      <c r="W3" s="45" t="s">
        <v>281</v>
      </c>
      <c r="X3" s="45" t="s">
        <v>64</v>
      </c>
      <c r="Y3" s="45" t="s">
        <v>281</v>
      </c>
      <c r="Z3" s="60"/>
      <c r="AA3" s="59"/>
    </row>
    <row r="4" s="39" customFormat="1" spans="1:27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6"/>
      <c r="O4" s="67"/>
      <c r="P4" s="45"/>
      <c r="Q4" s="45"/>
      <c r="R4" s="45"/>
      <c r="S4" s="45"/>
      <c r="T4" s="45"/>
      <c r="U4" s="45"/>
      <c r="V4" s="45"/>
      <c r="W4" s="45"/>
      <c r="X4" s="45"/>
      <c r="Y4" s="45"/>
      <c r="Z4" s="61"/>
      <c r="AA4" s="59"/>
    </row>
    <row r="5" s="37" customFormat="1" ht="30" customHeight="1" spans="1:27">
      <c r="A5" s="46">
        <v>1</v>
      </c>
      <c r="B5" s="62" t="s">
        <v>283</v>
      </c>
      <c r="C5" s="62" t="s">
        <v>284</v>
      </c>
      <c r="D5" s="62" t="s">
        <v>285</v>
      </c>
      <c r="E5" s="63">
        <v>5</v>
      </c>
      <c r="F5" s="46">
        <v>2014</v>
      </c>
      <c r="G5" s="46">
        <v>2018</v>
      </c>
      <c r="H5" s="46">
        <v>7</v>
      </c>
      <c r="I5" s="46">
        <v>700</v>
      </c>
      <c r="J5" s="46">
        <v>3</v>
      </c>
      <c r="K5" s="46">
        <v>300</v>
      </c>
      <c r="L5" s="46"/>
      <c r="M5" s="46"/>
      <c r="N5" s="46"/>
      <c r="O5" s="46"/>
      <c r="P5" s="46"/>
      <c r="Q5" s="46"/>
      <c r="R5" s="46"/>
      <c r="S5" s="46"/>
      <c r="T5" s="46">
        <v>2</v>
      </c>
      <c r="U5" s="46">
        <v>1000</v>
      </c>
      <c r="V5" s="46"/>
      <c r="W5" s="46"/>
      <c r="X5" s="46"/>
      <c r="Y5" s="46"/>
      <c r="Z5" s="51">
        <f t="shared" ref="Z5:Z15" si="0">I5+K5+M5+O5+Q5+S5+U5+W5+Y5</f>
        <v>2000</v>
      </c>
      <c r="AA5" s="46"/>
    </row>
    <row r="6" s="37" customFormat="1" ht="30" customHeight="1" spans="1:27">
      <c r="A6" s="46">
        <v>2</v>
      </c>
      <c r="B6" s="62" t="s">
        <v>283</v>
      </c>
      <c r="C6" s="62" t="s">
        <v>286</v>
      </c>
      <c r="D6" s="62" t="s">
        <v>285</v>
      </c>
      <c r="E6" s="63">
        <v>4</v>
      </c>
      <c r="F6" s="46">
        <v>2014</v>
      </c>
      <c r="G6" s="46">
        <v>2018</v>
      </c>
      <c r="H6" s="46">
        <v>3.6</v>
      </c>
      <c r="I6" s="46">
        <v>360</v>
      </c>
      <c r="J6" s="46">
        <v>4</v>
      </c>
      <c r="K6" s="46">
        <v>400</v>
      </c>
      <c r="L6" s="46"/>
      <c r="M6" s="46"/>
      <c r="N6" s="46">
        <v>2.4</v>
      </c>
      <c r="O6" s="46">
        <v>240</v>
      </c>
      <c r="P6" s="46"/>
      <c r="Q6" s="46"/>
      <c r="R6" s="46"/>
      <c r="S6" s="46"/>
      <c r="T6" s="46">
        <v>2</v>
      </c>
      <c r="U6" s="46">
        <v>1000</v>
      </c>
      <c r="V6" s="46"/>
      <c r="W6" s="46"/>
      <c r="X6" s="46"/>
      <c r="Y6" s="46"/>
      <c r="Z6" s="51">
        <f t="shared" si="0"/>
        <v>2000</v>
      </c>
      <c r="AA6" s="46"/>
    </row>
    <row r="7" s="37" customFormat="1" ht="30" customHeight="1" spans="1:27">
      <c r="A7" s="46">
        <v>3</v>
      </c>
      <c r="B7" s="62" t="s">
        <v>283</v>
      </c>
      <c r="C7" s="62" t="s">
        <v>287</v>
      </c>
      <c r="D7" s="62" t="s">
        <v>285</v>
      </c>
      <c r="E7" s="63">
        <v>3</v>
      </c>
      <c r="F7" s="46">
        <v>2014</v>
      </c>
      <c r="G7" s="46">
        <v>2018</v>
      </c>
      <c r="H7" s="46">
        <v>3.3</v>
      </c>
      <c r="I7" s="46">
        <v>330</v>
      </c>
      <c r="J7" s="46">
        <v>3</v>
      </c>
      <c r="K7" s="46">
        <v>300</v>
      </c>
      <c r="L7" s="46"/>
      <c r="M7" s="46"/>
      <c r="N7" s="46">
        <v>3.7</v>
      </c>
      <c r="O7" s="46">
        <v>370</v>
      </c>
      <c r="P7" s="46"/>
      <c r="Q7" s="46"/>
      <c r="R7" s="46"/>
      <c r="S7" s="46"/>
      <c r="T7" s="46">
        <v>2</v>
      </c>
      <c r="U7" s="46">
        <v>1000</v>
      </c>
      <c r="V7" s="46"/>
      <c r="W7" s="46"/>
      <c r="X7" s="46"/>
      <c r="Y7" s="46"/>
      <c r="Z7" s="51">
        <f t="shared" si="0"/>
        <v>2000</v>
      </c>
      <c r="AA7" s="46"/>
    </row>
    <row r="8" s="37" customFormat="1" ht="30" customHeight="1" spans="1:27">
      <c r="A8" s="46">
        <v>4</v>
      </c>
      <c r="B8" s="62" t="s">
        <v>283</v>
      </c>
      <c r="C8" s="62" t="s">
        <v>288</v>
      </c>
      <c r="D8" s="62" t="s">
        <v>285</v>
      </c>
      <c r="E8" s="63">
        <v>4</v>
      </c>
      <c r="F8" s="46">
        <v>2014</v>
      </c>
      <c r="G8" s="46">
        <v>2018</v>
      </c>
      <c r="H8" s="46">
        <v>2</v>
      </c>
      <c r="I8" s="46">
        <v>200</v>
      </c>
      <c r="J8" s="46">
        <v>3.5</v>
      </c>
      <c r="K8" s="46">
        <v>350</v>
      </c>
      <c r="L8" s="46"/>
      <c r="M8" s="46"/>
      <c r="N8" s="46">
        <v>4.5</v>
      </c>
      <c r="O8" s="46">
        <v>450</v>
      </c>
      <c r="P8" s="46"/>
      <c r="Q8" s="46"/>
      <c r="R8" s="46"/>
      <c r="S8" s="46"/>
      <c r="T8" s="46">
        <v>2</v>
      </c>
      <c r="U8" s="46">
        <v>1000</v>
      </c>
      <c r="V8" s="46"/>
      <c r="W8" s="46"/>
      <c r="X8" s="46"/>
      <c r="Y8" s="46"/>
      <c r="Z8" s="51">
        <f t="shared" si="0"/>
        <v>2000</v>
      </c>
      <c r="AA8" s="46"/>
    </row>
    <row r="9" s="37" customFormat="1" ht="30" customHeight="1" spans="1:27">
      <c r="A9" s="46">
        <v>5</v>
      </c>
      <c r="B9" s="62" t="s">
        <v>283</v>
      </c>
      <c r="C9" s="62" t="s">
        <v>289</v>
      </c>
      <c r="D9" s="62" t="s">
        <v>285</v>
      </c>
      <c r="E9" s="63">
        <v>4</v>
      </c>
      <c r="F9" s="46">
        <v>2014</v>
      </c>
      <c r="G9" s="46">
        <v>2018</v>
      </c>
      <c r="H9" s="46">
        <v>2.2</v>
      </c>
      <c r="I9" s="46">
        <v>220</v>
      </c>
      <c r="J9" s="46">
        <v>4</v>
      </c>
      <c r="K9" s="46">
        <v>400</v>
      </c>
      <c r="L9" s="46"/>
      <c r="M9" s="46"/>
      <c r="N9" s="46">
        <v>3.8</v>
      </c>
      <c r="O9" s="46">
        <v>380</v>
      </c>
      <c r="P9" s="46"/>
      <c r="Q9" s="46"/>
      <c r="R9" s="46"/>
      <c r="S9" s="46"/>
      <c r="T9" s="46">
        <v>2</v>
      </c>
      <c r="U9" s="46">
        <v>1000</v>
      </c>
      <c r="V9" s="46"/>
      <c r="W9" s="46"/>
      <c r="X9" s="46"/>
      <c r="Y9" s="46"/>
      <c r="Z9" s="51">
        <f t="shared" si="0"/>
        <v>2000</v>
      </c>
      <c r="AA9" s="46"/>
    </row>
    <row r="10" s="37" customFormat="1" ht="30" customHeight="1" spans="1:27">
      <c r="A10" s="46">
        <v>6</v>
      </c>
      <c r="B10" s="62" t="s">
        <v>283</v>
      </c>
      <c r="C10" s="62" t="s">
        <v>290</v>
      </c>
      <c r="D10" s="62" t="s">
        <v>285</v>
      </c>
      <c r="E10" s="63">
        <v>3</v>
      </c>
      <c r="F10" s="46">
        <v>2014</v>
      </c>
      <c r="G10" s="46">
        <v>2018</v>
      </c>
      <c r="H10" s="46">
        <v>2.8</v>
      </c>
      <c r="I10" s="46">
        <v>280</v>
      </c>
      <c r="J10" s="46">
        <v>5</v>
      </c>
      <c r="K10" s="46">
        <v>500</v>
      </c>
      <c r="L10" s="46"/>
      <c r="M10" s="46"/>
      <c r="N10" s="46">
        <v>2.2</v>
      </c>
      <c r="O10" s="46">
        <v>220</v>
      </c>
      <c r="P10" s="46"/>
      <c r="Q10" s="46"/>
      <c r="R10" s="46"/>
      <c r="S10" s="46"/>
      <c r="T10" s="46">
        <v>2</v>
      </c>
      <c r="U10" s="46">
        <v>1000</v>
      </c>
      <c r="V10" s="46"/>
      <c r="W10" s="46"/>
      <c r="X10" s="46"/>
      <c r="Y10" s="46"/>
      <c r="Z10" s="51">
        <f t="shared" si="0"/>
        <v>2000</v>
      </c>
      <c r="AA10" s="46"/>
    </row>
    <row r="11" s="37" customFormat="1" ht="30" customHeight="1" spans="1:27">
      <c r="A11" s="46">
        <v>7</v>
      </c>
      <c r="B11" s="62" t="s">
        <v>283</v>
      </c>
      <c r="C11" s="62" t="s">
        <v>291</v>
      </c>
      <c r="D11" s="62" t="s">
        <v>285</v>
      </c>
      <c r="E11" s="63">
        <v>4</v>
      </c>
      <c r="F11" s="46">
        <v>2014</v>
      </c>
      <c r="G11" s="46">
        <v>2018</v>
      </c>
      <c r="H11" s="46">
        <v>3.6</v>
      </c>
      <c r="I11" s="46">
        <v>360</v>
      </c>
      <c r="J11" s="46"/>
      <c r="K11" s="46"/>
      <c r="L11" s="46"/>
      <c r="M11" s="46"/>
      <c r="N11" s="46">
        <v>6.4</v>
      </c>
      <c r="O11" s="46">
        <v>640</v>
      </c>
      <c r="P11" s="46"/>
      <c r="Q11" s="46"/>
      <c r="R11" s="46"/>
      <c r="S11" s="46"/>
      <c r="T11" s="46">
        <v>2</v>
      </c>
      <c r="U11" s="46">
        <v>1000</v>
      </c>
      <c r="V11" s="46"/>
      <c r="W11" s="46"/>
      <c r="X11" s="46"/>
      <c r="Y11" s="46"/>
      <c r="Z11" s="51">
        <f t="shared" si="0"/>
        <v>2000</v>
      </c>
      <c r="AA11" s="46"/>
    </row>
    <row r="12" s="37" customFormat="1" ht="30" customHeight="1" spans="1:27">
      <c r="A12" s="46">
        <v>8</v>
      </c>
      <c r="B12" s="62" t="s">
        <v>283</v>
      </c>
      <c r="C12" s="62" t="s">
        <v>292</v>
      </c>
      <c r="D12" s="62" t="s">
        <v>293</v>
      </c>
      <c r="E12" s="63">
        <v>3</v>
      </c>
      <c r="F12" s="46">
        <v>2015</v>
      </c>
      <c r="G12" s="46">
        <v>2018</v>
      </c>
      <c r="H12" s="46">
        <v>2.5</v>
      </c>
      <c r="I12" s="46">
        <v>250</v>
      </c>
      <c r="J12" s="46"/>
      <c r="K12" s="46"/>
      <c r="L12" s="46"/>
      <c r="M12" s="46"/>
      <c r="N12" s="46">
        <v>7.5</v>
      </c>
      <c r="O12" s="46">
        <v>750</v>
      </c>
      <c r="P12" s="46"/>
      <c r="Q12" s="46"/>
      <c r="R12" s="46"/>
      <c r="S12" s="46"/>
      <c r="T12" s="46">
        <v>2</v>
      </c>
      <c r="U12" s="46">
        <v>1000</v>
      </c>
      <c r="V12" s="46"/>
      <c r="W12" s="46"/>
      <c r="X12" s="46"/>
      <c r="Y12" s="46"/>
      <c r="Z12" s="51">
        <f t="shared" si="0"/>
        <v>2000</v>
      </c>
      <c r="AA12" s="46"/>
    </row>
    <row r="13" s="37" customFormat="1" ht="30" customHeight="1" spans="1:27">
      <c r="A13" s="46">
        <v>9</v>
      </c>
      <c r="B13" s="62" t="s">
        <v>283</v>
      </c>
      <c r="C13" s="62" t="s">
        <v>294</v>
      </c>
      <c r="D13" s="62" t="s">
        <v>293</v>
      </c>
      <c r="E13" s="63">
        <v>1</v>
      </c>
      <c r="F13" s="46">
        <v>2017</v>
      </c>
      <c r="G13" s="46">
        <v>2018</v>
      </c>
      <c r="H13" s="46">
        <v>4</v>
      </c>
      <c r="I13" s="46">
        <v>400</v>
      </c>
      <c r="J13" s="46">
        <v>3</v>
      </c>
      <c r="K13" s="46">
        <v>300</v>
      </c>
      <c r="L13" s="46"/>
      <c r="M13" s="46"/>
      <c r="N13" s="46">
        <v>3</v>
      </c>
      <c r="O13" s="46">
        <v>300</v>
      </c>
      <c r="P13" s="46"/>
      <c r="Q13" s="46"/>
      <c r="R13" s="46"/>
      <c r="S13" s="46"/>
      <c r="T13" s="46">
        <v>2</v>
      </c>
      <c r="U13" s="46">
        <v>1000</v>
      </c>
      <c r="V13" s="46"/>
      <c r="W13" s="46"/>
      <c r="X13" s="46"/>
      <c r="Y13" s="46"/>
      <c r="Z13" s="51">
        <f t="shared" si="0"/>
        <v>2000</v>
      </c>
      <c r="AA13" s="46"/>
    </row>
    <row r="14" s="37" customFormat="1" ht="30" customHeight="1" spans="1:27">
      <c r="A14" s="46">
        <v>10</v>
      </c>
      <c r="B14" s="62" t="s">
        <v>283</v>
      </c>
      <c r="C14" s="62" t="s">
        <v>295</v>
      </c>
      <c r="D14" s="62" t="s">
        <v>285</v>
      </c>
      <c r="E14" s="63">
        <v>2</v>
      </c>
      <c r="F14" s="46">
        <v>2015</v>
      </c>
      <c r="G14" s="46">
        <v>2018</v>
      </c>
      <c r="H14" s="46">
        <v>2.8</v>
      </c>
      <c r="I14" s="46">
        <v>280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1">
        <f t="shared" si="0"/>
        <v>280</v>
      </c>
      <c r="AA14" s="46"/>
    </row>
    <row r="15" s="37" customFormat="1" ht="30" customHeight="1" spans="1:27">
      <c r="A15" s="46">
        <v>11</v>
      </c>
      <c r="B15" s="62" t="s">
        <v>283</v>
      </c>
      <c r="C15" s="62" t="s">
        <v>296</v>
      </c>
      <c r="D15" s="62" t="s">
        <v>285</v>
      </c>
      <c r="E15" s="63">
        <v>7</v>
      </c>
      <c r="F15" s="46">
        <v>2015</v>
      </c>
      <c r="G15" s="46">
        <v>2018</v>
      </c>
      <c r="H15" s="46">
        <v>3</v>
      </c>
      <c r="I15" s="46">
        <v>300</v>
      </c>
      <c r="J15" s="46"/>
      <c r="K15" s="46"/>
      <c r="L15" s="46"/>
      <c r="M15" s="46"/>
      <c r="N15" s="46">
        <v>2</v>
      </c>
      <c r="O15" s="46">
        <v>200</v>
      </c>
      <c r="P15" s="64">
        <v>1</v>
      </c>
      <c r="Q15" s="46">
        <v>500</v>
      </c>
      <c r="R15" s="46"/>
      <c r="S15" s="46"/>
      <c r="T15" s="46">
        <v>2</v>
      </c>
      <c r="U15" s="46">
        <v>1000</v>
      </c>
      <c r="V15" s="46"/>
      <c r="W15" s="46"/>
      <c r="X15" s="46"/>
      <c r="Y15" s="46"/>
      <c r="Z15" s="51">
        <f t="shared" si="0"/>
        <v>2000</v>
      </c>
      <c r="AA15" s="46"/>
    </row>
    <row r="16" s="37" customFormat="1" ht="30" customHeight="1" spans="1:27">
      <c r="A16" s="46">
        <v>12</v>
      </c>
      <c r="B16" s="62" t="s">
        <v>283</v>
      </c>
      <c r="C16" s="62" t="s">
        <v>297</v>
      </c>
      <c r="D16" s="62" t="s">
        <v>293</v>
      </c>
      <c r="E16" s="63">
        <v>4</v>
      </c>
      <c r="F16" s="46">
        <v>2015</v>
      </c>
      <c r="G16" s="46">
        <v>2018</v>
      </c>
      <c r="H16" s="46">
        <v>2</v>
      </c>
      <c r="I16" s="46">
        <v>200</v>
      </c>
      <c r="J16" s="46">
        <v>2</v>
      </c>
      <c r="K16" s="46">
        <v>200</v>
      </c>
      <c r="L16" s="46"/>
      <c r="M16" s="46"/>
      <c r="N16" s="46"/>
      <c r="O16" s="46"/>
      <c r="P16" s="64">
        <v>1.2</v>
      </c>
      <c r="Q16" s="46">
        <v>600</v>
      </c>
      <c r="R16" s="46"/>
      <c r="S16" s="46"/>
      <c r="T16" s="46">
        <v>2</v>
      </c>
      <c r="U16" s="46">
        <v>1000</v>
      </c>
      <c r="V16" s="46"/>
      <c r="W16" s="46"/>
      <c r="X16" s="46"/>
      <c r="Y16" s="46"/>
      <c r="Z16" s="51">
        <f t="shared" ref="Z16:Z21" si="1">I16+K16+M16+O16+Q16+S16+U16+W16+Y16</f>
        <v>2000</v>
      </c>
      <c r="AA16" s="46"/>
    </row>
    <row r="17" s="37" customFormat="1" ht="30" customHeight="1" spans="1:27">
      <c r="A17" s="46">
        <v>13</v>
      </c>
      <c r="B17" s="62" t="s">
        <v>283</v>
      </c>
      <c r="C17" s="62" t="s">
        <v>298</v>
      </c>
      <c r="D17" s="62" t="s">
        <v>285</v>
      </c>
      <c r="E17" s="63">
        <v>5</v>
      </c>
      <c r="F17" s="46">
        <v>2015</v>
      </c>
      <c r="G17" s="46">
        <v>2018</v>
      </c>
      <c r="H17" s="46"/>
      <c r="I17" s="46"/>
      <c r="J17" s="46"/>
      <c r="K17" s="46"/>
      <c r="L17" s="46"/>
      <c r="M17" s="46"/>
      <c r="N17" s="46">
        <v>0.9</v>
      </c>
      <c r="O17" s="46">
        <v>90</v>
      </c>
      <c r="P17" s="46"/>
      <c r="Q17" s="46"/>
      <c r="R17" s="46"/>
      <c r="S17" s="46"/>
      <c r="T17" s="46">
        <v>2</v>
      </c>
      <c r="U17" s="46">
        <v>1000</v>
      </c>
      <c r="V17" s="46"/>
      <c r="W17" s="46"/>
      <c r="X17" s="46">
        <v>70</v>
      </c>
      <c r="Y17" s="46">
        <v>910</v>
      </c>
      <c r="Z17" s="51">
        <f t="shared" si="1"/>
        <v>2000</v>
      </c>
      <c r="AA17" s="46"/>
    </row>
    <row r="18" s="37" customFormat="1" ht="30" customHeight="1" spans="1:27">
      <c r="A18" s="46">
        <v>14</v>
      </c>
      <c r="B18" s="62" t="s">
        <v>283</v>
      </c>
      <c r="C18" s="62" t="s">
        <v>299</v>
      </c>
      <c r="D18" s="62" t="s">
        <v>285</v>
      </c>
      <c r="E18" s="63">
        <v>4</v>
      </c>
      <c r="F18" s="46">
        <v>2014</v>
      </c>
      <c r="G18" s="46">
        <v>2018</v>
      </c>
      <c r="H18" s="46">
        <v>2</v>
      </c>
      <c r="I18" s="46">
        <v>200</v>
      </c>
      <c r="J18" s="46"/>
      <c r="K18" s="46"/>
      <c r="L18" s="46"/>
      <c r="M18" s="46"/>
      <c r="N18" s="46">
        <v>1</v>
      </c>
      <c r="O18" s="46">
        <v>100</v>
      </c>
      <c r="P18" s="46"/>
      <c r="Q18" s="46"/>
      <c r="R18" s="46"/>
      <c r="S18" s="46"/>
      <c r="T18" s="46"/>
      <c r="U18" s="46"/>
      <c r="V18" s="46"/>
      <c r="W18" s="46"/>
      <c r="X18" s="46">
        <v>100</v>
      </c>
      <c r="Y18" s="46">
        <v>1300</v>
      </c>
      <c r="Z18" s="51">
        <f t="shared" si="1"/>
        <v>1600</v>
      </c>
      <c r="AA18" s="46"/>
    </row>
    <row r="19" s="37" customFormat="1" ht="30" customHeight="1" spans="1:27">
      <c r="A19" s="46">
        <v>15</v>
      </c>
      <c r="B19" s="62" t="s">
        <v>283</v>
      </c>
      <c r="C19" s="62" t="s">
        <v>300</v>
      </c>
      <c r="D19" s="62" t="s">
        <v>285</v>
      </c>
      <c r="E19" s="63">
        <v>4</v>
      </c>
      <c r="F19" s="46">
        <v>2014</v>
      </c>
      <c r="G19" s="46">
        <v>2018</v>
      </c>
      <c r="H19" s="46">
        <v>2</v>
      </c>
      <c r="I19" s="46">
        <v>200</v>
      </c>
      <c r="J19" s="46">
        <v>2</v>
      </c>
      <c r="K19" s="46">
        <v>200</v>
      </c>
      <c r="L19" s="46"/>
      <c r="M19" s="46"/>
      <c r="N19" s="46">
        <v>1</v>
      </c>
      <c r="O19" s="46">
        <v>100</v>
      </c>
      <c r="P19" s="46"/>
      <c r="Q19" s="46"/>
      <c r="R19" s="46"/>
      <c r="S19" s="46"/>
      <c r="T19" s="46"/>
      <c r="U19" s="46"/>
      <c r="V19" s="46"/>
      <c r="W19" s="46"/>
      <c r="X19" s="46">
        <v>50</v>
      </c>
      <c r="Y19" s="46">
        <v>650</v>
      </c>
      <c r="Z19" s="51">
        <f t="shared" si="1"/>
        <v>1150</v>
      </c>
      <c r="AA19" s="46"/>
    </row>
    <row r="20" s="37" customFormat="1" ht="30" customHeight="1" spans="1:27">
      <c r="A20" s="46">
        <v>16</v>
      </c>
      <c r="B20" s="62" t="s">
        <v>283</v>
      </c>
      <c r="C20" s="62" t="s">
        <v>301</v>
      </c>
      <c r="D20" s="62" t="s">
        <v>293</v>
      </c>
      <c r="E20" s="63">
        <v>6</v>
      </c>
      <c r="F20" s="46">
        <v>2014</v>
      </c>
      <c r="G20" s="46">
        <v>2018</v>
      </c>
      <c r="H20" s="46">
        <v>4</v>
      </c>
      <c r="I20" s="46">
        <v>400</v>
      </c>
      <c r="J20" s="46">
        <v>2.2</v>
      </c>
      <c r="K20" s="46">
        <v>220</v>
      </c>
      <c r="L20" s="46"/>
      <c r="M20" s="46"/>
      <c r="N20" s="46">
        <v>1</v>
      </c>
      <c r="O20" s="46">
        <v>100</v>
      </c>
      <c r="P20" s="46"/>
      <c r="Q20" s="46"/>
      <c r="R20" s="46"/>
      <c r="S20" s="46"/>
      <c r="T20" s="46">
        <v>1</v>
      </c>
      <c r="U20" s="46">
        <v>500</v>
      </c>
      <c r="V20" s="46"/>
      <c r="W20" s="46"/>
      <c r="X20" s="46">
        <v>60</v>
      </c>
      <c r="Y20" s="46">
        <v>780</v>
      </c>
      <c r="Z20" s="51">
        <f t="shared" si="1"/>
        <v>2000</v>
      </c>
      <c r="AA20" s="46"/>
    </row>
    <row r="21" s="37" customFormat="1" ht="30" customHeight="1" spans="1:27">
      <c r="A21" s="46">
        <v>17</v>
      </c>
      <c r="B21" s="62" t="s">
        <v>283</v>
      </c>
      <c r="C21" s="62" t="s">
        <v>302</v>
      </c>
      <c r="D21" s="62" t="s">
        <v>293</v>
      </c>
      <c r="E21" s="63">
        <v>1</v>
      </c>
      <c r="F21" s="46">
        <v>2014</v>
      </c>
      <c r="G21" s="46">
        <v>2018</v>
      </c>
      <c r="H21" s="46">
        <v>1</v>
      </c>
      <c r="I21" s="46">
        <v>100</v>
      </c>
      <c r="J21" s="46">
        <v>2</v>
      </c>
      <c r="K21" s="46">
        <v>200</v>
      </c>
      <c r="L21" s="46"/>
      <c r="M21" s="46"/>
      <c r="N21" s="46"/>
      <c r="O21" s="46"/>
      <c r="P21" s="46"/>
      <c r="Q21" s="46"/>
      <c r="R21" s="46"/>
      <c r="S21" s="46"/>
      <c r="T21" s="46">
        <v>2</v>
      </c>
      <c r="U21" s="46">
        <v>1000</v>
      </c>
      <c r="V21" s="46"/>
      <c r="W21" s="46"/>
      <c r="X21" s="46">
        <v>50</v>
      </c>
      <c r="Y21" s="46">
        <v>650</v>
      </c>
      <c r="Z21" s="51">
        <f t="shared" si="1"/>
        <v>1950</v>
      </c>
      <c r="AA21" s="46"/>
    </row>
    <row r="22" s="37" customFormat="1" ht="30" customHeight="1" spans="1:27">
      <c r="A22" s="46">
        <v>18</v>
      </c>
      <c r="B22" s="62" t="s">
        <v>283</v>
      </c>
      <c r="C22" s="62" t="s">
        <v>303</v>
      </c>
      <c r="D22" s="62" t="s">
        <v>285</v>
      </c>
      <c r="E22" s="63">
        <v>7</v>
      </c>
      <c r="F22" s="46">
        <v>2014</v>
      </c>
      <c r="G22" s="46">
        <v>2018</v>
      </c>
      <c r="H22" s="46">
        <v>4</v>
      </c>
      <c r="I22" s="46">
        <v>400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>
        <v>50</v>
      </c>
      <c r="Y22" s="46">
        <v>650</v>
      </c>
      <c r="Z22" s="51">
        <f t="shared" ref="Z22:Z32" si="2">I22+K22+M22+O22+Q22+S22+U22+W22+Y22</f>
        <v>1050</v>
      </c>
      <c r="AA22" s="46"/>
    </row>
    <row r="23" s="37" customFormat="1" ht="30" customHeight="1" spans="1:27">
      <c r="A23" s="46">
        <v>19</v>
      </c>
      <c r="B23" s="62" t="s">
        <v>283</v>
      </c>
      <c r="C23" s="62" t="s">
        <v>304</v>
      </c>
      <c r="D23" s="62" t="s">
        <v>293</v>
      </c>
      <c r="E23" s="63">
        <v>3</v>
      </c>
      <c r="F23" s="46">
        <v>2014</v>
      </c>
      <c r="G23" s="46">
        <v>2018</v>
      </c>
      <c r="H23" s="46"/>
      <c r="I23" s="46"/>
      <c r="J23" s="46">
        <v>5</v>
      </c>
      <c r="K23" s="46">
        <v>500</v>
      </c>
      <c r="L23" s="46"/>
      <c r="M23" s="46"/>
      <c r="N23" s="46"/>
      <c r="O23" s="46"/>
      <c r="P23" s="46"/>
      <c r="Q23" s="46"/>
      <c r="R23" s="46"/>
      <c r="S23" s="46"/>
      <c r="T23" s="46">
        <v>2</v>
      </c>
      <c r="U23" s="46">
        <v>1000</v>
      </c>
      <c r="V23" s="46"/>
      <c r="W23" s="46"/>
      <c r="X23" s="46"/>
      <c r="Y23" s="46"/>
      <c r="Z23" s="51">
        <f t="shared" si="2"/>
        <v>1500</v>
      </c>
      <c r="AA23" s="46"/>
    </row>
    <row r="24" s="37" customFormat="1" ht="30" customHeight="1" spans="1:27">
      <c r="A24" s="46">
        <v>20</v>
      </c>
      <c r="B24" s="62" t="s">
        <v>283</v>
      </c>
      <c r="C24" s="62" t="s">
        <v>305</v>
      </c>
      <c r="D24" s="62" t="s">
        <v>285</v>
      </c>
      <c r="E24" s="63">
        <v>5</v>
      </c>
      <c r="F24" s="46">
        <v>2014</v>
      </c>
      <c r="G24" s="46">
        <v>2018</v>
      </c>
      <c r="H24" s="46">
        <v>2</v>
      </c>
      <c r="I24" s="46">
        <v>200</v>
      </c>
      <c r="J24" s="46">
        <v>4</v>
      </c>
      <c r="K24" s="46">
        <v>400</v>
      </c>
      <c r="L24" s="46"/>
      <c r="M24" s="46"/>
      <c r="N24" s="46">
        <v>1.5</v>
      </c>
      <c r="O24" s="46">
        <v>150</v>
      </c>
      <c r="P24" s="46"/>
      <c r="Q24" s="46"/>
      <c r="R24" s="46"/>
      <c r="S24" s="46"/>
      <c r="T24" s="46"/>
      <c r="U24" s="46"/>
      <c r="V24" s="46"/>
      <c r="W24" s="46"/>
      <c r="X24" s="46">
        <v>50</v>
      </c>
      <c r="Y24" s="46">
        <v>650</v>
      </c>
      <c r="Z24" s="51">
        <f t="shared" si="2"/>
        <v>1400</v>
      </c>
      <c r="AA24" s="46"/>
    </row>
    <row r="25" s="37" customFormat="1" ht="30" customHeight="1" spans="1:27">
      <c r="A25" s="46">
        <v>21</v>
      </c>
      <c r="B25" s="62" t="s">
        <v>283</v>
      </c>
      <c r="C25" s="62" t="s">
        <v>306</v>
      </c>
      <c r="D25" s="62" t="s">
        <v>285</v>
      </c>
      <c r="E25" s="63">
        <v>1</v>
      </c>
      <c r="F25" s="46">
        <v>2014</v>
      </c>
      <c r="G25" s="46">
        <v>2018</v>
      </c>
      <c r="H25" s="46">
        <v>1</v>
      </c>
      <c r="I25" s="46">
        <v>100</v>
      </c>
      <c r="J25" s="46">
        <v>1</v>
      </c>
      <c r="K25" s="46">
        <v>100</v>
      </c>
      <c r="L25" s="46"/>
      <c r="M25" s="46"/>
      <c r="N25" s="46">
        <v>1</v>
      </c>
      <c r="O25" s="46">
        <v>100</v>
      </c>
      <c r="P25" s="46"/>
      <c r="Q25" s="46"/>
      <c r="R25" s="46"/>
      <c r="S25" s="46"/>
      <c r="T25" s="46"/>
      <c r="U25" s="46"/>
      <c r="V25" s="46"/>
      <c r="W25" s="46"/>
      <c r="X25" s="46">
        <v>50</v>
      </c>
      <c r="Y25" s="46">
        <v>650</v>
      </c>
      <c r="Z25" s="51">
        <f t="shared" si="2"/>
        <v>950</v>
      </c>
      <c r="AA25" s="46"/>
    </row>
    <row r="26" s="37" customFormat="1" ht="30" customHeight="1" spans="1:27">
      <c r="A26" s="46">
        <v>22</v>
      </c>
      <c r="B26" s="62" t="s">
        <v>283</v>
      </c>
      <c r="C26" s="62" t="s">
        <v>307</v>
      </c>
      <c r="D26" s="62" t="s">
        <v>285</v>
      </c>
      <c r="E26" s="63">
        <v>2</v>
      </c>
      <c r="F26" s="46">
        <v>2014</v>
      </c>
      <c r="G26" s="46">
        <v>2018</v>
      </c>
      <c r="H26" s="46"/>
      <c r="I26" s="46"/>
      <c r="J26" s="46"/>
      <c r="K26" s="46"/>
      <c r="L26" s="46">
        <v>2</v>
      </c>
      <c r="M26" s="46">
        <v>900</v>
      </c>
      <c r="N26" s="46">
        <v>1</v>
      </c>
      <c r="O26" s="46">
        <v>100</v>
      </c>
      <c r="P26" s="46"/>
      <c r="Q26" s="46"/>
      <c r="R26" s="46"/>
      <c r="S26" s="46"/>
      <c r="T26" s="46">
        <v>2</v>
      </c>
      <c r="U26" s="46">
        <v>1000</v>
      </c>
      <c r="V26" s="46"/>
      <c r="W26" s="46"/>
      <c r="X26" s="46"/>
      <c r="Y26" s="46"/>
      <c r="Z26" s="51">
        <f t="shared" si="2"/>
        <v>2000</v>
      </c>
      <c r="AA26" s="46"/>
    </row>
    <row r="27" s="37" customFormat="1" ht="30" customHeight="1" spans="1:27">
      <c r="A27" s="46">
        <v>23</v>
      </c>
      <c r="B27" s="62" t="s">
        <v>283</v>
      </c>
      <c r="C27" s="62" t="s">
        <v>308</v>
      </c>
      <c r="D27" s="62" t="s">
        <v>285</v>
      </c>
      <c r="E27" s="63">
        <v>4</v>
      </c>
      <c r="F27" s="46">
        <v>2014</v>
      </c>
      <c r="G27" s="46">
        <v>2018</v>
      </c>
      <c r="H27" s="46">
        <v>2</v>
      </c>
      <c r="I27" s="46">
        <v>200</v>
      </c>
      <c r="J27" s="46"/>
      <c r="K27" s="46"/>
      <c r="L27" s="46"/>
      <c r="M27" s="46"/>
      <c r="N27" s="46">
        <v>2</v>
      </c>
      <c r="O27" s="46">
        <v>200</v>
      </c>
      <c r="P27" s="46"/>
      <c r="Q27" s="46"/>
      <c r="R27" s="46"/>
      <c r="S27" s="46"/>
      <c r="T27" s="46"/>
      <c r="U27" s="46"/>
      <c r="V27" s="46"/>
      <c r="W27" s="46"/>
      <c r="X27" s="46">
        <v>100</v>
      </c>
      <c r="Y27" s="46">
        <v>1300</v>
      </c>
      <c r="Z27" s="51">
        <f t="shared" si="2"/>
        <v>1700</v>
      </c>
      <c r="AA27" s="46"/>
    </row>
    <row r="28" s="37" customFormat="1" ht="30" customHeight="1" spans="1:27">
      <c r="A28" s="46">
        <v>24</v>
      </c>
      <c r="B28" s="62" t="s">
        <v>283</v>
      </c>
      <c r="C28" s="62" t="s">
        <v>309</v>
      </c>
      <c r="D28" s="62" t="s">
        <v>293</v>
      </c>
      <c r="E28" s="63">
        <v>1</v>
      </c>
      <c r="F28" s="46">
        <v>2014</v>
      </c>
      <c r="G28" s="46">
        <v>2018</v>
      </c>
      <c r="H28" s="46">
        <v>1.5</v>
      </c>
      <c r="I28" s="46">
        <v>150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>
        <v>2</v>
      </c>
      <c r="U28" s="46">
        <v>1000</v>
      </c>
      <c r="V28" s="46"/>
      <c r="W28" s="46"/>
      <c r="X28" s="46"/>
      <c r="Y28" s="46"/>
      <c r="Z28" s="51">
        <f t="shared" si="2"/>
        <v>1150</v>
      </c>
      <c r="AA28" s="46"/>
    </row>
    <row r="29" s="37" customFormat="1" ht="30" customHeight="1" spans="1:27">
      <c r="A29" s="46">
        <v>25</v>
      </c>
      <c r="B29" s="62" t="s">
        <v>283</v>
      </c>
      <c r="C29" s="62" t="s">
        <v>310</v>
      </c>
      <c r="D29" s="62" t="s">
        <v>285</v>
      </c>
      <c r="E29" s="63">
        <v>2</v>
      </c>
      <c r="F29" s="46">
        <v>2014</v>
      </c>
      <c r="G29" s="46">
        <v>2018</v>
      </c>
      <c r="H29" s="46">
        <v>1.5</v>
      </c>
      <c r="I29" s="46">
        <v>150</v>
      </c>
      <c r="J29" s="46">
        <v>1</v>
      </c>
      <c r="K29" s="46">
        <v>100</v>
      </c>
      <c r="L29" s="46"/>
      <c r="M29" s="46"/>
      <c r="N29" s="46"/>
      <c r="O29" s="46"/>
      <c r="P29" s="64">
        <v>1.5</v>
      </c>
      <c r="Q29" s="46">
        <v>750</v>
      </c>
      <c r="R29" s="46"/>
      <c r="S29" s="46"/>
      <c r="T29" s="46">
        <v>2</v>
      </c>
      <c r="U29" s="46">
        <v>1000</v>
      </c>
      <c r="V29" s="46"/>
      <c r="W29" s="46"/>
      <c r="X29" s="46"/>
      <c r="Y29" s="46"/>
      <c r="Z29" s="51">
        <f t="shared" si="2"/>
        <v>2000</v>
      </c>
      <c r="AA29" s="46"/>
    </row>
    <row r="30" s="37" customFormat="1" ht="30" customHeight="1" spans="1:27">
      <c r="A30" s="46">
        <v>26</v>
      </c>
      <c r="B30" s="62" t="s">
        <v>283</v>
      </c>
      <c r="C30" s="62" t="s">
        <v>311</v>
      </c>
      <c r="D30" s="62" t="s">
        <v>293</v>
      </c>
      <c r="E30" s="63">
        <v>2</v>
      </c>
      <c r="F30" s="46">
        <v>2014</v>
      </c>
      <c r="G30" s="46">
        <v>2018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>
        <v>2</v>
      </c>
      <c r="U30" s="46">
        <v>1000</v>
      </c>
      <c r="V30" s="46"/>
      <c r="W30" s="46"/>
      <c r="X30" s="46"/>
      <c r="Y30" s="46"/>
      <c r="Z30" s="51">
        <f t="shared" si="2"/>
        <v>1000</v>
      </c>
      <c r="AA30" s="46"/>
    </row>
    <row r="31" s="37" customFormat="1" ht="30" customHeight="1" spans="1:27">
      <c r="A31" s="46">
        <v>27</v>
      </c>
      <c r="B31" s="62" t="s">
        <v>283</v>
      </c>
      <c r="C31" s="62" t="s">
        <v>312</v>
      </c>
      <c r="D31" s="62" t="s">
        <v>293</v>
      </c>
      <c r="E31" s="63">
        <v>1</v>
      </c>
      <c r="F31" s="46">
        <v>2014</v>
      </c>
      <c r="G31" s="46">
        <v>2018</v>
      </c>
      <c r="H31" s="46"/>
      <c r="I31" s="46"/>
      <c r="J31" s="46"/>
      <c r="K31" s="46"/>
      <c r="L31" s="46">
        <v>2.2</v>
      </c>
      <c r="M31" s="46">
        <v>990</v>
      </c>
      <c r="N31" s="46"/>
      <c r="O31" s="46"/>
      <c r="P31" s="46"/>
      <c r="Q31" s="46"/>
      <c r="R31" s="46"/>
      <c r="S31" s="46"/>
      <c r="T31" s="46">
        <v>2</v>
      </c>
      <c r="U31" s="46">
        <v>1000</v>
      </c>
      <c r="V31" s="46"/>
      <c r="W31" s="46"/>
      <c r="X31" s="46"/>
      <c r="Y31" s="46"/>
      <c r="Z31" s="51">
        <f t="shared" si="2"/>
        <v>1990</v>
      </c>
      <c r="AA31" s="46"/>
    </row>
    <row r="32" s="37" customFormat="1" ht="30" customHeight="1" spans="1:27">
      <c r="A32" s="46">
        <v>28</v>
      </c>
      <c r="B32" s="62" t="s">
        <v>283</v>
      </c>
      <c r="C32" s="62" t="s">
        <v>313</v>
      </c>
      <c r="D32" s="62" t="s">
        <v>285</v>
      </c>
      <c r="E32" s="63">
        <v>4</v>
      </c>
      <c r="F32" s="46">
        <v>2014</v>
      </c>
      <c r="G32" s="46">
        <v>2018</v>
      </c>
      <c r="H32" s="46">
        <v>1</v>
      </c>
      <c r="I32" s="46">
        <v>100</v>
      </c>
      <c r="J32" s="46">
        <v>1</v>
      </c>
      <c r="K32" s="46">
        <v>100</v>
      </c>
      <c r="L32" s="46"/>
      <c r="M32" s="46"/>
      <c r="N32" s="46">
        <v>1</v>
      </c>
      <c r="O32" s="46">
        <v>100</v>
      </c>
      <c r="P32" s="46"/>
      <c r="Q32" s="46"/>
      <c r="R32" s="46"/>
      <c r="S32" s="46"/>
      <c r="T32" s="46"/>
      <c r="U32" s="46"/>
      <c r="V32" s="46"/>
      <c r="W32" s="46"/>
      <c r="X32" s="46">
        <v>100</v>
      </c>
      <c r="Y32" s="46">
        <v>1300</v>
      </c>
      <c r="Z32" s="51">
        <f t="shared" si="2"/>
        <v>1600</v>
      </c>
      <c r="AA32" s="46"/>
    </row>
    <row r="33" s="37" customFormat="1" ht="30" customHeight="1" spans="1:27">
      <c r="A33" s="46">
        <v>29</v>
      </c>
      <c r="B33" s="62" t="s">
        <v>283</v>
      </c>
      <c r="C33" s="62" t="s">
        <v>314</v>
      </c>
      <c r="D33" s="62" t="s">
        <v>285</v>
      </c>
      <c r="E33" s="63">
        <v>2</v>
      </c>
      <c r="F33" s="46">
        <v>2014</v>
      </c>
      <c r="G33" s="46">
        <v>2018</v>
      </c>
      <c r="H33" s="46">
        <v>1.5</v>
      </c>
      <c r="I33" s="46">
        <v>150</v>
      </c>
      <c r="J33" s="46"/>
      <c r="K33" s="46"/>
      <c r="L33" s="46"/>
      <c r="M33" s="46"/>
      <c r="N33" s="46">
        <v>1</v>
      </c>
      <c r="O33" s="46">
        <v>100</v>
      </c>
      <c r="P33" s="46"/>
      <c r="Q33" s="46"/>
      <c r="R33" s="46"/>
      <c r="S33" s="46"/>
      <c r="T33" s="46"/>
      <c r="U33" s="46"/>
      <c r="V33" s="46"/>
      <c r="W33" s="46"/>
      <c r="X33" s="46">
        <v>50</v>
      </c>
      <c r="Y33" s="46">
        <v>650</v>
      </c>
      <c r="Z33" s="51">
        <f t="shared" ref="Z33:Z73" si="3">I33+K33+M33+O33+Q33+S33+U33+W33+Y33</f>
        <v>900</v>
      </c>
      <c r="AA33" s="46"/>
    </row>
    <row r="34" s="37" customFormat="1" ht="30" customHeight="1" spans="1:27">
      <c r="A34" s="46">
        <v>30</v>
      </c>
      <c r="B34" s="62" t="s">
        <v>283</v>
      </c>
      <c r="C34" s="62" t="s">
        <v>315</v>
      </c>
      <c r="D34" s="62" t="s">
        <v>293</v>
      </c>
      <c r="E34" s="63">
        <v>4</v>
      </c>
      <c r="F34" s="46">
        <v>2014</v>
      </c>
      <c r="G34" s="46">
        <v>2018</v>
      </c>
      <c r="H34" s="46">
        <v>2</v>
      </c>
      <c r="I34" s="46">
        <v>200</v>
      </c>
      <c r="J34" s="46"/>
      <c r="K34" s="46"/>
      <c r="L34" s="46"/>
      <c r="M34" s="46"/>
      <c r="N34" s="46">
        <v>1</v>
      </c>
      <c r="O34" s="46">
        <v>100</v>
      </c>
      <c r="P34" s="46"/>
      <c r="Q34" s="46"/>
      <c r="R34" s="46"/>
      <c r="S34" s="46"/>
      <c r="T34" s="46"/>
      <c r="U34" s="46"/>
      <c r="V34" s="46"/>
      <c r="W34" s="46"/>
      <c r="X34" s="46">
        <v>80</v>
      </c>
      <c r="Y34" s="46">
        <v>1040</v>
      </c>
      <c r="Z34" s="51">
        <f t="shared" si="3"/>
        <v>1340</v>
      </c>
      <c r="AA34" s="46"/>
    </row>
    <row r="35" s="37" customFormat="1" ht="30" customHeight="1" spans="1:27">
      <c r="A35" s="46">
        <v>31</v>
      </c>
      <c r="B35" s="62" t="s">
        <v>283</v>
      </c>
      <c r="C35" s="62" t="s">
        <v>316</v>
      </c>
      <c r="D35" s="62" t="s">
        <v>285</v>
      </c>
      <c r="E35" s="63">
        <v>2</v>
      </c>
      <c r="F35" s="46">
        <v>2014</v>
      </c>
      <c r="G35" s="46">
        <v>2018</v>
      </c>
      <c r="H35" s="46">
        <v>1</v>
      </c>
      <c r="I35" s="46">
        <v>100</v>
      </c>
      <c r="J35" s="46">
        <v>2.5</v>
      </c>
      <c r="K35" s="46">
        <v>250</v>
      </c>
      <c r="L35" s="46"/>
      <c r="M35" s="46"/>
      <c r="N35" s="46">
        <v>2</v>
      </c>
      <c r="O35" s="46">
        <v>200</v>
      </c>
      <c r="P35" s="46"/>
      <c r="Q35" s="46"/>
      <c r="R35" s="46"/>
      <c r="S35" s="46"/>
      <c r="T35" s="46"/>
      <c r="U35" s="46"/>
      <c r="V35" s="46"/>
      <c r="W35" s="46"/>
      <c r="X35" s="46">
        <v>50</v>
      </c>
      <c r="Y35" s="46">
        <v>650</v>
      </c>
      <c r="Z35" s="51">
        <f t="shared" si="3"/>
        <v>1200</v>
      </c>
      <c r="AA35" s="46"/>
    </row>
    <row r="36" s="37" customFormat="1" ht="30" customHeight="1" spans="1:27">
      <c r="A36" s="46">
        <v>32</v>
      </c>
      <c r="B36" s="62" t="s">
        <v>283</v>
      </c>
      <c r="C36" s="62" t="s">
        <v>317</v>
      </c>
      <c r="D36" s="62" t="s">
        <v>285</v>
      </c>
      <c r="E36" s="63">
        <v>3</v>
      </c>
      <c r="F36" s="46">
        <v>2014</v>
      </c>
      <c r="G36" s="46">
        <v>2018</v>
      </c>
      <c r="H36" s="46">
        <v>1</v>
      </c>
      <c r="I36" s="46">
        <v>100</v>
      </c>
      <c r="J36" s="46"/>
      <c r="K36" s="46"/>
      <c r="L36" s="46"/>
      <c r="M36" s="46"/>
      <c r="N36" s="46">
        <v>2.5</v>
      </c>
      <c r="O36" s="46">
        <v>250</v>
      </c>
      <c r="P36" s="46"/>
      <c r="Q36" s="46"/>
      <c r="R36" s="46"/>
      <c r="S36" s="46"/>
      <c r="T36" s="46"/>
      <c r="U36" s="46"/>
      <c r="V36" s="46"/>
      <c r="W36" s="46"/>
      <c r="X36" s="46">
        <v>50</v>
      </c>
      <c r="Y36" s="46">
        <v>650</v>
      </c>
      <c r="Z36" s="51">
        <f t="shared" si="3"/>
        <v>1000</v>
      </c>
      <c r="AA36" s="46"/>
    </row>
    <row r="37" s="37" customFormat="1" ht="30" customHeight="1" spans="1:27">
      <c r="A37" s="46">
        <v>33</v>
      </c>
      <c r="B37" s="62" t="s">
        <v>283</v>
      </c>
      <c r="C37" s="62" t="s">
        <v>318</v>
      </c>
      <c r="D37" s="62" t="s">
        <v>293</v>
      </c>
      <c r="E37" s="63">
        <v>2</v>
      </c>
      <c r="F37" s="46">
        <v>2014</v>
      </c>
      <c r="G37" s="46">
        <v>2018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>
        <v>2</v>
      </c>
      <c r="U37" s="46">
        <v>1000</v>
      </c>
      <c r="V37" s="46"/>
      <c r="W37" s="46"/>
      <c r="X37" s="46"/>
      <c r="Y37" s="46"/>
      <c r="Z37" s="51">
        <f t="shared" si="3"/>
        <v>1000</v>
      </c>
      <c r="AA37" s="46"/>
    </row>
    <row r="38" s="37" customFormat="1" ht="30" customHeight="1" spans="1:27">
      <c r="A38" s="46">
        <v>34</v>
      </c>
      <c r="B38" s="62" t="s">
        <v>283</v>
      </c>
      <c r="C38" s="62" t="s">
        <v>319</v>
      </c>
      <c r="D38" s="62" t="s">
        <v>285</v>
      </c>
      <c r="E38" s="63">
        <v>6</v>
      </c>
      <c r="F38" s="46">
        <v>2014</v>
      </c>
      <c r="G38" s="46">
        <v>2018</v>
      </c>
      <c r="H38" s="46">
        <v>1</v>
      </c>
      <c r="I38" s="46">
        <v>100</v>
      </c>
      <c r="J38" s="46">
        <v>2</v>
      </c>
      <c r="K38" s="46">
        <v>200</v>
      </c>
      <c r="L38" s="46"/>
      <c r="M38" s="46"/>
      <c r="N38" s="46">
        <v>2</v>
      </c>
      <c r="O38" s="46">
        <v>200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51">
        <f t="shared" si="3"/>
        <v>500</v>
      </c>
      <c r="AA38" s="46"/>
    </row>
    <row r="39" s="37" customFormat="1" ht="30" customHeight="1" spans="1:27">
      <c r="A39" s="46">
        <v>35</v>
      </c>
      <c r="B39" s="62" t="s">
        <v>283</v>
      </c>
      <c r="C39" s="62" t="s">
        <v>320</v>
      </c>
      <c r="D39" s="62" t="s">
        <v>285</v>
      </c>
      <c r="E39" s="63">
        <v>3</v>
      </c>
      <c r="F39" s="46">
        <v>2014</v>
      </c>
      <c r="G39" s="46">
        <v>2018</v>
      </c>
      <c r="H39" s="46">
        <v>2</v>
      </c>
      <c r="I39" s="46">
        <v>200</v>
      </c>
      <c r="J39" s="46"/>
      <c r="K39" s="46"/>
      <c r="L39" s="46"/>
      <c r="M39" s="46"/>
      <c r="N39" s="46"/>
      <c r="O39" s="46"/>
      <c r="P39" s="64">
        <v>1.6</v>
      </c>
      <c r="Q39" s="46">
        <v>800</v>
      </c>
      <c r="R39" s="46"/>
      <c r="S39" s="46"/>
      <c r="T39" s="46">
        <v>2</v>
      </c>
      <c r="U39" s="46">
        <v>1000</v>
      </c>
      <c r="V39" s="46"/>
      <c r="W39" s="46"/>
      <c r="X39" s="46"/>
      <c r="Y39" s="46"/>
      <c r="Z39" s="51">
        <f t="shared" si="3"/>
        <v>2000</v>
      </c>
      <c r="AA39" s="46"/>
    </row>
    <row r="40" s="37" customFormat="1" ht="30" customHeight="1" spans="1:27">
      <c r="A40" s="46">
        <v>36</v>
      </c>
      <c r="B40" s="62" t="s">
        <v>283</v>
      </c>
      <c r="C40" s="62" t="s">
        <v>321</v>
      </c>
      <c r="D40" s="62" t="s">
        <v>293</v>
      </c>
      <c r="E40" s="63">
        <v>3</v>
      </c>
      <c r="F40" s="46">
        <v>2014</v>
      </c>
      <c r="G40" s="46">
        <v>2018</v>
      </c>
      <c r="H40" s="46"/>
      <c r="I40" s="46"/>
      <c r="J40" s="46"/>
      <c r="K40" s="46"/>
      <c r="L40" s="46"/>
      <c r="M40" s="46"/>
      <c r="N40" s="46"/>
      <c r="O40" s="46"/>
      <c r="P40" s="64">
        <v>2</v>
      </c>
      <c r="Q40" s="46">
        <v>1000</v>
      </c>
      <c r="R40" s="46"/>
      <c r="S40" s="46"/>
      <c r="T40" s="46">
        <v>2</v>
      </c>
      <c r="U40" s="46">
        <v>1000</v>
      </c>
      <c r="V40" s="46"/>
      <c r="W40" s="46"/>
      <c r="X40" s="46"/>
      <c r="Y40" s="46"/>
      <c r="Z40" s="51">
        <f t="shared" si="3"/>
        <v>2000</v>
      </c>
      <c r="AA40" s="46"/>
    </row>
    <row r="41" s="37" customFormat="1" ht="30" customHeight="1" spans="1:27">
      <c r="A41" s="46">
        <v>37</v>
      </c>
      <c r="B41" s="62" t="s">
        <v>283</v>
      </c>
      <c r="C41" s="62" t="s">
        <v>322</v>
      </c>
      <c r="D41" s="62" t="s">
        <v>285</v>
      </c>
      <c r="E41" s="63">
        <v>5</v>
      </c>
      <c r="F41" s="46">
        <v>2014</v>
      </c>
      <c r="G41" s="46">
        <v>2018</v>
      </c>
      <c r="H41" s="46">
        <v>2</v>
      </c>
      <c r="I41" s="46">
        <v>200</v>
      </c>
      <c r="J41" s="46"/>
      <c r="K41" s="46"/>
      <c r="L41" s="46"/>
      <c r="M41" s="46"/>
      <c r="N41" s="46">
        <v>2</v>
      </c>
      <c r="O41" s="46">
        <v>200</v>
      </c>
      <c r="P41" s="46"/>
      <c r="Q41" s="46"/>
      <c r="R41" s="46"/>
      <c r="S41" s="46"/>
      <c r="T41" s="46"/>
      <c r="U41" s="46"/>
      <c r="V41" s="46"/>
      <c r="W41" s="46"/>
      <c r="X41" s="46">
        <v>50</v>
      </c>
      <c r="Y41" s="46">
        <v>650</v>
      </c>
      <c r="Z41" s="51">
        <f t="shared" si="3"/>
        <v>1050</v>
      </c>
      <c r="AA41" s="46"/>
    </row>
    <row r="42" s="37" customFormat="1" ht="30" customHeight="1" spans="1:27">
      <c r="A42" s="46">
        <v>38</v>
      </c>
      <c r="B42" s="62" t="s">
        <v>283</v>
      </c>
      <c r="C42" s="62" t="s">
        <v>323</v>
      </c>
      <c r="D42" s="62" t="s">
        <v>285</v>
      </c>
      <c r="E42" s="63">
        <v>3</v>
      </c>
      <c r="F42" s="46">
        <v>2014</v>
      </c>
      <c r="G42" s="46">
        <v>2018</v>
      </c>
      <c r="H42" s="46">
        <v>1.5</v>
      </c>
      <c r="I42" s="46">
        <v>150</v>
      </c>
      <c r="J42" s="46"/>
      <c r="K42" s="46"/>
      <c r="L42" s="46"/>
      <c r="M42" s="46"/>
      <c r="N42" s="46">
        <v>1</v>
      </c>
      <c r="O42" s="46">
        <v>100</v>
      </c>
      <c r="P42" s="64">
        <v>1.5</v>
      </c>
      <c r="Q42" s="46">
        <v>750</v>
      </c>
      <c r="R42" s="46"/>
      <c r="S42" s="46"/>
      <c r="T42" s="46">
        <v>2</v>
      </c>
      <c r="U42" s="46">
        <v>1000</v>
      </c>
      <c r="V42" s="46"/>
      <c r="W42" s="46"/>
      <c r="X42" s="46"/>
      <c r="Y42" s="46"/>
      <c r="Z42" s="51">
        <f t="shared" si="3"/>
        <v>2000</v>
      </c>
      <c r="AA42" s="46"/>
    </row>
    <row r="43" s="37" customFormat="1" ht="30" customHeight="1" spans="1:27">
      <c r="A43" s="46">
        <v>39</v>
      </c>
      <c r="B43" s="62" t="s">
        <v>250</v>
      </c>
      <c r="C43" s="62" t="s">
        <v>324</v>
      </c>
      <c r="D43" s="62" t="s">
        <v>293</v>
      </c>
      <c r="E43" s="63">
        <v>4</v>
      </c>
      <c r="F43" s="46">
        <v>2016</v>
      </c>
      <c r="G43" s="46">
        <v>2018</v>
      </c>
      <c r="H43" s="46">
        <v>1.1</v>
      </c>
      <c r="I43" s="46">
        <v>110</v>
      </c>
      <c r="J43" s="46">
        <v>0.7</v>
      </c>
      <c r="K43" s="46">
        <v>70</v>
      </c>
      <c r="L43" s="46"/>
      <c r="M43" s="46"/>
      <c r="N43" s="46">
        <v>3.2</v>
      </c>
      <c r="O43" s="46">
        <v>320</v>
      </c>
      <c r="P43" s="46"/>
      <c r="Q43" s="46"/>
      <c r="R43" s="46"/>
      <c r="S43" s="46"/>
      <c r="T43" s="46">
        <v>3</v>
      </c>
      <c r="U43" s="46">
        <v>1500</v>
      </c>
      <c r="V43" s="46"/>
      <c r="W43" s="46"/>
      <c r="X43" s="46"/>
      <c r="Y43" s="46"/>
      <c r="Z43" s="51">
        <f t="shared" si="3"/>
        <v>2000</v>
      </c>
      <c r="AA43" s="46"/>
    </row>
    <row r="44" s="37" customFormat="1" ht="30" customHeight="1" spans="1:27">
      <c r="A44" s="46">
        <v>40</v>
      </c>
      <c r="B44" s="62" t="s">
        <v>250</v>
      </c>
      <c r="C44" s="62" t="s">
        <v>325</v>
      </c>
      <c r="D44" s="62" t="s">
        <v>293</v>
      </c>
      <c r="E44" s="63">
        <v>3</v>
      </c>
      <c r="F44" s="62" t="s">
        <v>326</v>
      </c>
      <c r="G44" s="46">
        <v>2018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>
        <v>6</v>
      </c>
      <c r="S44" s="46">
        <v>6000</v>
      </c>
      <c r="T44" s="46"/>
      <c r="U44" s="46"/>
      <c r="V44" s="46"/>
      <c r="W44" s="46"/>
      <c r="X44" s="46"/>
      <c r="Y44" s="46"/>
      <c r="Z44" s="51">
        <f t="shared" si="3"/>
        <v>6000</v>
      </c>
      <c r="AA44" s="46"/>
    </row>
    <row r="45" s="37" customFormat="1" ht="30" customHeight="1" spans="1:27">
      <c r="A45" s="46">
        <v>41</v>
      </c>
      <c r="B45" s="62" t="s">
        <v>250</v>
      </c>
      <c r="C45" s="62" t="s">
        <v>327</v>
      </c>
      <c r="D45" s="62" t="s">
        <v>285</v>
      </c>
      <c r="E45" s="63">
        <v>3</v>
      </c>
      <c r="F45" s="62" t="s">
        <v>326</v>
      </c>
      <c r="G45" s="46">
        <v>2018</v>
      </c>
      <c r="H45" s="46">
        <v>1</v>
      </c>
      <c r="I45" s="46">
        <v>100</v>
      </c>
      <c r="J45" s="46"/>
      <c r="K45" s="46"/>
      <c r="L45" s="46">
        <v>2</v>
      </c>
      <c r="M45" s="46">
        <v>900</v>
      </c>
      <c r="N45" s="46"/>
      <c r="O45" s="46"/>
      <c r="P45" s="46"/>
      <c r="Q45" s="46"/>
      <c r="R45" s="46"/>
      <c r="S45" s="46"/>
      <c r="T45" s="46">
        <v>10</v>
      </c>
      <c r="U45" s="46">
        <v>5000</v>
      </c>
      <c r="V45" s="46"/>
      <c r="W45" s="46"/>
      <c r="X45" s="46"/>
      <c r="Y45" s="46"/>
      <c r="Z45" s="51">
        <f t="shared" si="3"/>
        <v>6000</v>
      </c>
      <c r="AA45" s="46"/>
    </row>
    <row r="46" s="37" customFormat="1" ht="30" customHeight="1" spans="1:27">
      <c r="A46" s="46">
        <v>42</v>
      </c>
      <c r="B46" s="62" t="s">
        <v>328</v>
      </c>
      <c r="C46" s="62" t="s">
        <v>329</v>
      </c>
      <c r="D46" s="62" t="s">
        <v>285</v>
      </c>
      <c r="E46" s="63">
        <v>5</v>
      </c>
      <c r="F46" s="62" t="s">
        <v>326</v>
      </c>
      <c r="G46" s="46">
        <v>2018</v>
      </c>
      <c r="H46" s="46">
        <v>1</v>
      </c>
      <c r="I46" s="46">
        <v>100</v>
      </c>
      <c r="J46" s="46">
        <v>13</v>
      </c>
      <c r="K46" s="46">
        <v>1300</v>
      </c>
      <c r="L46" s="46"/>
      <c r="M46" s="46"/>
      <c r="N46" s="46">
        <v>10</v>
      </c>
      <c r="O46" s="46">
        <v>1000</v>
      </c>
      <c r="P46" s="46"/>
      <c r="Q46" s="46"/>
      <c r="R46" s="46"/>
      <c r="S46" s="46"/>
      <c r="T46" s="46">
        <v>7</v>
      </c>
      <c r="U46" s="46">
        <v>3500</v>
      </c>
      <c r="V46" s="46"/>
      <c r="W46" s="46"/>
      <c r="X46" s="46"/>
      <c r="Y46" s="46"/>
      <c r="Z46" s="51">
        <f t="shared" si="3"/>
        <v>5900</v>
      </c>
      <c r="AA46" s="46"/>
    </row>
    <row r="47" s="37" customFormat="1" ht="30" customHeight="1" spans="1:27">
      <c r="A47" s="46">
        <v>43</v>
      </c>
      <c r="B47" s="62" t="s">
        <v>328</v>
      </c>
      <c r="C47" s="62" t="s">
        <v>330</v>
      </c>
      <c r="D47" s="62" t="s">
        <v>293</v>
      </c>
      <c r="E47" s="63">
        <v>4</v>
      </c>
      <c r="F47" s="62" t="s">
        <v>326</v>
      </c>
      <c r="G47" s="46">
        <v>2018</v>
      </c>
      <c r="H47" s="46"/>
      <c r="I47" s="46"/>
      <c r="J47" s="46">
        <v>2.4</v>
      </c>
      <c r="K47" s="46">
        <v>240</v>
      </c>
      <c r="L47" s="46"/>
      <c r="M47" s="46"/>
      <c r="N47" s="46">
        <v>3</v>
      </c>
      <c r="O47" s="46">
        <v>300</v>
      </c>
      <c r="P47" s="46"/>
      <c r="Q47" s="46"/>
      <c r="R47" s="46"/>
      <c r="S47" s="46"/>
      <c r="T47" s="46">
        <v>8</v>
      </c>
      <c r="U47" s="46">
        <v>4000</v>
      </c>
      <c r="V47" s="46"/>
      <c r="W47" s="46"/>
      <c r="X47" s="46">
        <v>50</v>
      </c>
      <c r="Y47" s="46">
        <v>650</v>
      </c>
      <c r="Z47" s="51">
        <f t="shared" si="3"/>
        <v>5190</v>
      </c>
      <c r="AA47" s="46"/>
    </row>
    <row r="48" s="37" customFormat="1" ht="30" customHeight="1" spans="1:27">
      <c r="A48" s="46">
        <v>44</v>
      </c>
      <c r="B48" s="62" t="s">
        <v>328</v>
      </c>
      <c r="C48" s="62" t="s">
        <v>331</v>
      </c>
      <c r="D48" s="62" t="s">
        <v>285</v>
      </c>
      <c r="E48" s="63">
        <v>6</v>
      </c>
      <c r="F48" s="62" t="s">
        <v>326</v>
      </c>
      <c r="G48" s="46">
        <v>2018</v>
      </c>
      <c r="H48" s="46"/>
      <c r="I48" s="46"/>
      <c r="J48" s="46">
        <v>3</v>
      </c>
      <c r="K48" s="46">
        <v>300</v>
      </c>
      <c r="L48" s="46">
        <v>6</v>
      </c>
      <c r="M48" s="46">
        <v>2700</v>
      </c>
      <c r="N48" s="46">
        <v>3</v>
      </c>
      <c r="O48" s="46">
        <v>300</v>
      </c>
      <c r="P48" s="46">
        <v>0</v>
      </c>
      <c r="Q48" s="46">
        <v>0</v>
      </c>
      <c r="R48" s="46"/>
      <c r="S48" s="46"/>
      <c r="T48" s="46">
        <v>4</v>
      </c>
      <c r="U48" s="46">
        <v>2000</v>
      </c>
      <c r="V48" s="46"/>
      <c r="W48" s="46"/>
      <c r="X48" s="46">
        <v>50</v>
      </c>
      <c r="Y48" s="46">
        <v>650</v>
      </c>
      <c r="Z48" s="51">
        <f t="shared" si="3"/>
        <v>5950</v>
      </c>
      <c r="AA48" s="46"/>
    </row>
    <row r="49" s="37" customFormat="1" ht="30" customHeight="1" spans="1:27">
      <c r="A49" s="46">
        <v>45</v>
      </c>
      <c r="B49" s="62" t="s">
        <v>328</v>
      </c>
      <c r="C49" s="62" t="s">
        <v>332</v>
      </c>
      <c r="D49" s="62" t="s">
        <v>285</v>
      </c>
      <c r="E49" s="63">
        <v>4</v>
      </c>
      <c r="F49" s="62" t="s">
        <v>326</v>
      </c>
      <c r="G49" s="46">
        <v>2018</v>
      </c>
      <c r="H49" s="46"/>
      <c r="I49" s="46"/>
      <c r="J49" s="46">
        <v>3</v>
      </c>
      <c r="K49" s="46">
        <v>300</v>
      </c>
      <c r="L49" s="46">
        <v>6</v>
      </c>
      <c r="M49" s="46">
        <v>2700</v>
      </c>
      <c r="N49" s="46">
        <v>3</v>
      </c>
      <c r="O49" s="46">
        <v>300</v>
      </c>
      <c r="P49" s="46">
        <v>0</v>
      </c>
      <c r="Q49" s="46">
        <v>0</v>
      </c>
      <c r="R49" s="46"/>
      <c r="S49" s="46"/>
      <c r="T49" s="46">
        <v>4</v>
      </c>
      <c r="U49" s="46">
        <v>2000</v>
      </c>
      <c r="V49" s="46"/>
      <c r="W49" s="46"/>
      <c r="X49" s="46">
        <v>50</v>
      </c>
      <c r="Y49" s="46">
        <v>650</v>
      </c>
      <c r="Z49" s="51">
        <f t="shared" si="3"/>
        <v>5950</v>
      </c>
      <c r="AA49" s="46"/>
    </row>
    <row r="50" s="37" customFormat="1" ht="30" customHeight="1" spans="1:27">
      <c r="A50" s="46">
        <v>46</v>
      </c>
      <c r="B50" s="62" t="s">
        <v>328</v>
      </c>
      <c r="C50" s="62" t="s">
        <v>333</v>
      </c>
      <c r="D50" s="62" t="s">
        <v>285</v>
      </c>
      <c r="E50" s="63">
        <v>4</v>
      </c>
      <c r="F50" s="62" t="s">
        <v>326</v>
      </c>
      <c r="G50" s="46">
        <v>2018</v>
      </c>
      <c r="H50" s="46"/>
      <c r="I50" s="46"/>
      <c r="J50" s="46">
        <v>1.7</v>
      </c>
      <c r="K50" s="46">
        <v>170</v>
      </c>
      <c r="L50" s="46">
        <v>6</v>
      </c>
      <c r="M50" s="46">
        <v>2700</v>
      </c>
      <c r="N50" s="46">
        <v>3</v>
      </c>
      <c r="O50" s="46">
        <v>300</v>
      </c>
      <c r="P50" s="46">
        <v>0</v>
      </c>
      <c r="Q50" s="46">
        <v>0</v>
      </c>
      <c r="R50" s="46"/>
      <c r="S50" s="46"/>
      <c r="T50" s="46">
        <v>4</v>
      </c>
      <c r="U50" s="46">
        <v>2000</v>
      </c>
      <c r="V50" s="46"/>
      <c r="W50" s="46"/>
      <c r="X50" s="46">
        <v>60</v>
      </c>
      <c r="Y50" s="46">
        <v>780</v>
      </c>
      <c r="Z50" s="51">
        <f t="shared" si="3"/>
        <v>5950</v>
      </c>
      <c r="AA50" s="46"/>
    </row>
    <row r="51" s="37" customFormat="1" ht="30" customHeight="1" spans="1:27">
      <c r="A51" s="46">
        <v>47</v>
      </c>
      <c r="B51" s="62" t="s">
        <v>328</v>
      </c>
      <c r="C51" s="62" t="s">
        <v>334</v>
      </c>
      <c r="D51" s="62" t="s">
        <v>285</v>
      </c>
      <c r="E51" s="63">
        <v>2</v>
      </c>
      <c r="F51" s="62" t="s">
        <v>326</v>
      </c>
      <c r="G51" s="46">
        <v>2018</v>
      </c>
      <c r="H51" s="46"/>
      <c r="I51" s="46"/>
      <c r="J51" s="46"/>
      <c r="K51" s="46"/>
      <c r="L51" s="46">
        <v>4</v>
      </c>
      <c r="M51" s="46">
        <v>1800</v>
      </c>
      <c r="N51" s="46">
        <v>2</v>
      </c>
      <c r="O51" s="46">
        <v>200</v>
      </c>
      <c r="P51" s="46"/>
      <c r="Q51" s="46"/>
      <c r="R51" s="46"/>
      <c r="S51" s="46"/>
      <c r="T51" s="46">
        <v>8</v>
      </c>
      <c r="U51" s="46">
        <v>4000</v>
      </c>
      <c r="V51" s="46"/>
      <c r="W51" s="46"/>
      <c r="X51" s="46"/>
      <c r="Y51" s="46"/>
      <c r="Z51" s="51">
        <f t="shared" si="3"/>
        <v>6000</v>
      </c>
      <c r="AA51" s="46"/>
    </row>
    <row r="52" s="37" customFormat="1" ht="30" customHeight="1" spans="1:27">
      <c r="A52" s="46">
        <v>48</v>
      </c>
      <c r="B52" s="62" t="s">
        <v>328</v>
      </c>
      <c r="C52" s="62" t="s">
        <v>335</v>
      </c>
      <c r="D52" s="62" t="s">
        <v>285</v>
      </c>
      <c r="E52" s="63">
        <v>4</v>
      </c>
      <c r="F52" s="62" t="s">
        <v>326</v>
      </c>
      <c r="G52" s="46">
        <v>2018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>
        <v>8</v>
      </c>
      <c r="U52" s="46">
        <v>4000</v>
      </c>
      <c r="V52" s="46"/>
      <c r="W52" s="46"/>
      <c r="X52" s="46"/>
      <c r="Y52" s="46"/>
      <c r="Z52" s="51">
        <f t="shared" si="3"/>
        <v>4000</v>
      </c>
      <c r="AA52" s="46"/>
    </row>
    <row r="53" s="37" customFormat="1" ht="30" customHeight="1" spans="1:27">
      <c r="A53" s="46">
        <v>49</v>
      </c>
      <c r="B53" s="62" t="s">
        <v>328</v>
      </c>
      <c r="C53" s="62" t="s">
        <v>336</v>
      </c>
      <c r="D53" s="62" t="s">
        <v>285</v>
      </c>
      <c r="E53" s="63">
        <v>4</v>
      </c>
      <c r="F53" s="62" t="s">
        <v>326</v>
      </c>
      <c r="G53" s="46">
        <v>2018</v>
      </c>
      <c r="H53" s="46"/>
      <c r="I53" s="46"/>
      <c r="J53" s="46"/>
      <c r="K53" s="46"/>
      <c r="L53" s="46">
        <v>5.2</v>
      </c>
      <c r="M53" s="46">
        <v>2340</v>
      </c>
      <c r="N53" s="46">
        <v>1.6</v>
      </c>
      <c r="O53" s="46">
        <v>160</v>
      </c>
      <c r="P53" s="46"/>
      <c r="Q53" s="46"/>
      <c r="R53" s="46"/>
      <c r="S53" s="46"/>
      <c r="T53" s="46">
        <v>7</v>
      </c>
      <c r="U53" s="46">
        <v>3500</v>
      </c>
      <c r="V53" s="46"/>
      <c r="W53" s="46"/>
      <c r="X53" s="46"/>
      <c r="Y53" s="46"/>
      <c r="Z53" s="51">
        <f t="shared" si="3"/>
        <v>6000</v>
      </c>
      <c r="AA53" s="46"/>
    </row>
    <row r="54" s="37" customFormat="1" ht="30" customHeight="1" spans="1:27">
      <c r="A54" s="46">
        <v>50</v>
      </c>
      <c r="B54" s="62" t="s">
        <v>328</v>
      </c>
      <c r="C54" s="62" t="s">
        <v>337</v>
      </c>
      <c r="D54" s="62" t="s">
        <v>285</v>
      </c>
      <c r="E54" s="63">
        <v>3</v>
      </c>
      <c r="F54" s="62" t="s">
        <v>326</v>
      </c>
      <c r="G54" s="46">
        <v>2018</v>
      </c>
      <c r="H54" s="46">
        <v>1.5</v>
      </c>
      <c r="I54" s="46">
        <v>150</v>
      </c>
      <c r="J54" s="46"/>
      <c r="K54" s="46"/>
      <c r="L54" s="46">
        <v>3</v>
      </c>
      <c r="M54" s="46">
        <v>1350</v>
      </c>
      <c r="N54" s="46"/>
      <c r="O54" s="46"/>
      <c r="P54" s="64">
        <v>3</v>
      </c>
      <c r="Q54" s="46">
        <v>1500</v>
      </c>
      <c r="R54" s="46"/>
      <c r="S54" s="46"/>
      <c r="T54" s="46">
        <v>6</v>
      </c>
      <c r="U54" s="46">
        <v>3000</v>
      </c>
      <c r="V54" s="46"/>
      <c r="W54" s="46"/>
      <c r="X54" s="46"/>
      <c r="Y54" s="46"/>
      <c r="Z54" s="51">
        <f t="shared" si="3"/>
        <v>6000</v>
      </c>
      <c r="AA54" s="46"/>
    </row>
    <row r="55" s="37" customFormat="1" ht="30" customHeight="1" spans="1:27">
      <c r="A55" s="46">
        <v>51</v>
      </c>
      <c r="B55" s="62" t="s">
        <v>328</v>
      </c>
      <c r="C55" s="62" t="s">
        <v>338</v>
      </c>
      <c r="D55" s="62" t="s">
        <v>285</v>
      </c>
      <c r="E55" s="63">
        <v>4</v>
      </c>
      <c r="F55" s="62" t="s">
        <v>326</v>
      </c>
      <c r="G55" s="46">
        <v>2018</v>
      </c>
      <c r="H55" s="46">
        <v>1</v>
      </c>
      <c r="I55" s="46">
        <v>100</v>
      </c>
      <c r="J55" s="46">
        <v>0.6</v>
      </c>
      <c r="K55" s="46">
        <v>60</v>
      </c>
      <c r="L55" s="46">
        <v>1.7</v>
      </c>
      <c r="M55" s="46">
        <v>765</v>
      </c>
      <c r="N55" s="46"/>
      <c r="O55" s="46"/>
      <c r="P55" s="46"/>
      <c r="Q55" s="46"/>
      <c r="R55" s="46"/>
      <c r="S55" s="46"/>
      <c r="T55" s="46">
        <v>7</v>
      </c>
      <c r="U55" s="46">
        <v>3500</v>
      </c>
      <c r="V55" s="46">
        <v>100</v>
      </c>
      <c r="W55" s="46">
        <v>1300</v>
      </c>
      <c r="X55" s="46"/>
      <c r="Y55" s="46"/>
      <c r="Z55" s="51">
        <f t="shared" si="3"/>
        <v>5725</v>
      </c>
      <c r="AA55" s="46"/>
    </row>
    <row r="56" s="37" customFormat="1" ht="30" customHeight="1" spans="1:27">
      <c r="A56" s="46">
        <v>52</v>
      </c>
      <c r="B56" s="62" t="s">
        <v>328</v>
      </c>
      <c r="C56" s="62" t="s">
        <v>339</v>
      </c>
      <c r="D56" s="62" t="s">
        <v>293</v>
      </c>
      <c r="E56" s="63">
        <v>6</v>
      </c>
      <c r="F56" s="62" t="s">
        <v>326</v>
      </c>
      <c r="G56" s="46">
        <v>2018</v>
      </c>
      <c r="H56" s="46">
        <v>3</v>
      </c>
      <c r="I56" s="46">
        <v>300</v>
      </c>
      <c r="J56" s="46"/>
      <c r="K56" s="46"/>
      <c r="L56" s="46">
        <v>2</v>
      </c>
      <c r="M56" s="46">
        <v>900</v>
      </c>
      <c r="N56" s="46"/>
      <c r="O56" s="46"/>
      <c r="P56" s="46"/>
      <c r="Q56" s="46"/>
      <c r="R56" s="46"/>
      <c r="S56" s="46"/>
      <c r="T56" s="46">
        <v>7</v>
      </c>
      <c r="U56" s="46">
        <v>3500</v>
      </c>
      <c r="V56" s="46"/>
      <c r="W56" s="46"/>
      <c r="X56" s="46">
        <v>100</v>
      </c>
      <c r="Y56" s="46">
        <v>1300</v>
      </c>
      <c r="Z56" s="51">
        <f t="shared" si="3"/>
        <v>6000</v>
      </c>
      <c r="AA56" s="46"/>
    </row>
    <row r="57" s="37" customFormat="1" ht="30" customHeight="1" spans="1:27">
      <c r="A57" s="46">
        <v>53</v>
      </c>
      <c r="B57" s="62" t="s">
        <v>328</v>
      </c>
      <c r="C57" s="62" t="s">
        <v>340</v>
      </c>
      <c r="D57" s="62" t="s">
        <v>293</v>
      </c>
      <c r="E57" s="63">
        <v>2</v>
      </c>
      <c r="F57" s="62" t="s">
        <v>326</v>
      </c>
      <c r="G57" s="46">
        <v>2018</v>
      </c>
      <c r="H57" s="46">
        <v>3</v>
      </c>
      <c r="I57" s="46">
        <v>300</v>
      </c>
      <c r="J57" s="46">
        <v>2</v>
      </c>
      <c r="K57" s="46">
        <v>200</v>
      </c>
      <c r="L57" s="46"/>
      <c r="M57" s="46"/>
      <c r="N57" s="46"/>
      <c r="O57" s="46"/>
      <c r="P57" s="46"/>
      <c r="Q57" s="46"/>
      <c r="R57" s="46"/>
      <c r="S57" s="46"/>
      <c r="T57" s="46">
        <v>5</v>
      </c>
      <c r="U57" s="46">
        <v>2500</v>
      </c>
      <c r="V57" s="46"/>
      <c r="W57" s="46"/>
      <c r="X57" s="46">
        <v>200</v>
      </c>
      <c r="Y57" s="46">
        <v>2600</v>
      </c>
      <c r="Z57" s="51">
        <f t="shared" si="3"/>
        <v>5600</v>
      </c>
      <c r="AA57" s="46"/>
    </row>
    <row r="58" s="37" customFormat="1" ht="30" customHeight="1" spans="1:27">
      <c r="A58" s="46">
        <v>54</v>
      </c>
      <c r="B58" s="62" t="s">
        <v>328</v>
      </c>
      <c r="C58" s="62" t="s">
        <v>341</v>
      </c>
      <c r="D58" s="62" t="s">
        <v>285</v>
      </c>
      <c r="E58" s="63">
        <v>1</v>
      </c>
      <c r="F58" s="62" t="s">
        <v>326</v>
      </c>
      <c r="G58" s="46">
        <v>2018</v>
      </c>
      <c r="H58" s="46"/>
      <c r="I58" s="46"/>
      <c r="J58" s="46"/>
      <c r="K58" s="46"/>
      <c r="L58" s="46"/>
      <c r="M58" s="46"/>
      <c r="N58" s="46">
        <v>1</v>
      </c>
      <c r="O58" s="46">
        <v>100</v>
      </c>
      <c r="P58" s="46"/>
      <c r="Q58" s="46"/>
      <c r="R58" s="46"/>
      <c r="S58" s="46"/>
      <c r="T58" s="46">
        <v>10</v>
      </c>
      <c r="U58" s="46">
        <v>5000</v>
      </c>
      <c r="V58" s="46"/>
      <c r="W58" s="46"/>
      <c r="X58" s="46"/>
      <c r="Y58" s="46"/>
      <c r="Z58" s="51">
        <f t="shared" si="3"/>
        <v>5100</v>
      </c>
      <c r="AA58" s="46"/>
    </row>
    <row r="59" s="37" customFormat="1" ht="30" customHeight="1" spans="1:27">
      <c r="A59" s="46">
        <v>55</v>
      </c>
      <c r="B59" s="62" t="s">
        <v>328</v>
      </c>
      <c r="C59" s="62" t="s">
        <v>342</v>
      </c>
      <c r="D59" s="62" t="s">
        <v>293</v>
      </c>
      <c r="E59" s="63">
        <v>5</v>
      </c>
      <c r="F59" s="62" t="s">
        <v>326</v>
      </c>
      <c r="G59" s="46">
        <v>2018</v>
      </c>
      <c r="H59" s="46">
        <v>3</v>
      </c>
      <c r="I59" s="46">
        <v>300</v>
      </c>
      <c r="J59" s="46"/>
      <c r="K59" s="46"/>
      <c r="L59" s="46">
        <v>6</v>
      </c>
      <c r="M59" s="46">
        <v>2700</v>
      </c>
      <c r="N59" s="46"/>
      <c r="O59" s="46"/>
      <c r="P59" s="46"/>
      <c r="Q59" s="46"/>
      <c r="R59" s="46"/>
      <c r="S59" s="46"/>
      <c r="T59" s="46">
        <v>6</v>
      </c>
      <c r="U59" s="46">
        <v>3000</v>
      </c>
      <c r="V59" s="46"/>
      <c r="W59" s="46"/>
      <c r="X59" s="46"/>
      <c r="Y59" s="46"/>
      <c r="Z59" s="51">
        <f t="shared" si="3"/>
        <v>6000</v>
      </c>
      <c r="AA59" s="46"/>
    </row>
    <row r="60" s="37" customFormat="1" ht="30" customHeight="1" spans="1:27">
      <c r="A60" s="46">
        <v>56</v>
      </c>
      <c r="B60" s="62" t="s">
        <v>328</v>
      </c>
      <c r="C60" s="62" t="s">
        <v>343</v>
      </c>
      <c r="D60" s="62" t="s">
        <v>285</v>
      </c>
      <c r="E60" s="63">
        <v>4</v>
      </c>
      <c r="F60" s="62" t="s">
        <v>326</v>
      </c>
      <c r="G60" s="46">
        <v>2018</v>
      </c>
      <c r="H60" s="46">
        <v>4</v>
      </c>
      <c r="I60" s="46">
        <v>400</v>
      </c>
      <c r="J60" s="46">
        <v>0.5</v>
      </c>
      <c r="K60" s="46">
        <v>50</v>
      </c>
      <c r="L60" s="46"/>
      <c r="M60" s="46"/>
      <c r="N60" s="46">
        <v>0.5</v>
      </c>
      <c r="O60" s="46">
        <v>50</v>
      </c>
      <c r="P60" s="64">
        <v>0.5</v>
      </c>
      <c r="Q60" s="46">
        <v>250</v>
      </c>
      <c r="R60" s="46"/>
      <c r="S60" s="46"/>
      <c r="T60" s="46">
        <v>10</v>
      </c>
      <c r="U60" s="46">
        <v>5000</v>
      </c>
      <c r="V60" s="46"/>
      <c r="W60" s="46"/>
      <c r="X60" s="46"/>
      <c r="Y60" s="46"/>
      <c r="Z60" s="51">
        <f t="shared" si="3"/>
        <v>5750</v>
      </c>
      <c r="AA60" s="46"/>
    </row>
    <row r="61" s="40" customFormat="1" ht="30" customHeight="1" spans="1:27">
      <c r="A61" s="46">
        <v>57</v>
      </c>
      <c r="B61" s="62" t="s">
        <v>328</v>
      </c>
      <c r="C61" s="62" t="s">
        <v>344</v>
      </c>
      <c r="D61" s="62" t="s">
        <v>285</v>
      </c>
      <c r="E61" s="63">
        <v>2</v>
      </c>
      <c r="F61" s="62" t="s">
        <v>326</v>
      </c>
      <c r="G61" s="46">
        <v>2018</v>
      </c>
      <c r="H61" s="46">
        <v>3.6</v>
      </c>
      <c r="I61" s="46">
        <v>360</v>
      </c>
      <c r="J61" s="46">
        <v>2</v>
      </c>
      <c r="K61" s="46">
        <v>200</v>
      </c>
      <c r="L61" s="46"/>
      <c r="M61" s="46"/>
      <c r="N61" s="46">
        <v>2</v>
      </c>
      <c r="O61" s="46">
        <v>200</v>
      </c>
      <c r="P61" s="46"/>
      <c r="Q61" s="46"/>
      <c r="R61" s="46"/>
      <c r="S61" s="46"/>
      <c r="T61" s="46">
        <v>10</v>
      </c>
      <c r="U61" s="46">
        <v>5000</v>
      </c>
      <c r="V61" s="46"/>
      <c r="W61" s="46"/>
      <c r="X61" s="46"/>
      <c r="Y61" s="46"/>
      <c r="Z61" s="51">
        <f t="shared" si="3"/>
        <v>5760</v>
      </c>
      <c r="AA61" s="46"/>
    </row>
    <row r="62" s="40" customFormat="1" ht="30" customHeight="1" spans="1:27">
      <c r="A62" s="46">
        <v>58</v>
      </c>
      <c r="B62" s="62" t="s">
        <v>328</v>
      </c>
      <c r="C62" s="62" t="s">
        <v>345</v>
      </c>
      <c r="D62" s="62" t="s">
        <v>293</v>
      </c>
      <c r="E62" s="63">
        <v>6</v>
      </c>
      <c r="F62" s="62" t="s">
        <v>326</v>
      </c>
      <c r="G62" s="46">
        <v>2018</v>
      </c>
      <c r="H62" s="46"/>
      <c r="I62" s="46"/>
      <c r="J62" s="46"/>
      <c r="K62" s="46"/>
      <c r="L62" s="46">
        <v>6</v>
      </c>
      <c r="M62" s="46">
        <v>2700</v>
      </c>
      <c r="N62" s="46">
        <v>3</v>
      </c>
      <c r="O62" s="46">
        <v>300</v>
      </c>
      <c r="P62" s="46"/>
      <c r="Q62" s="46"/>
      <c r="R62" s="46"/>
      <c r="S62" s="46"/>
      <c r="T62" s="46">
        <v>6</v>
      </c>
      <c r="U62" s="46">
        <v>3000</v>
      </c>
      <c r="V62" s="46"/>
      <c r="W62" s="46"/>
      <c r="X62" s="46"/>
      <c r="Y62" s="46"/>
      <c r="Z62" s="51">
        <f t="shared" si="3"/>
        <v>6000</v>
      </c>
      <c r="AA62" s="46"/>
    </row>
    <row r="63" s="40" customFormat="1" ht="30" customHeight="1" spans="1:27">
      <c r="A63" s="46">
        <v>59</v>
      </c>
      <c r="B63" s="62" t="s">
        <v>328</v>
      </c>
      <c r="C63" s="62" t="s">
        <v>346</v>
      </c>
      <c r="D63" s="62" t="s">
        <v>285</v>
      </c>
      <c r="E63" s="63">
        <v>5</v>
      </c>
      <c r="F63" s="62" t="s">
        <v>326</v>
      </c>
      <c r="G63" s="46">
        <v>2018</v>
      </c>
      <c r="H63" s="46">
        <v>4.3</v>
      </c>
      <c r="I63" s="46">
        <v>430</v>
      </c>
      <c r="J63" s="46">
        <v>5</v>
      </c>
      <c r="K63" s="46">
        <v>500</v>
      </c>
      <c r="L63" s="46">
        <v>3</v>
      </c>
      <c r="M63" s="46">
        <v>1350</v>
      </c>
      <c r="N63" s="46">
        <v>1.5</v>
      </c>
      <c r="O63" s="46">
        <v>150</v>
      </c>
      <c r="P63" s="64">
        <v>1.5</v>
      </c>
      <c r="Q63" s="46">
        <v>750</v>
      </c>
      <c r="R63" s="46"/>
      <c r="S63" s="46"/>
      <c r="T63" s="46">
        <v>4</v>
      </c>
      <c r="U63" s="46">
        <v>2000</v>
      </c>
      <c r="V63" s="46">
        <v>50</v>
      </c>
      <c r="W63" s="46">
        <v>650</v>
      </c>
      <c r="X63" s="46"/>
      <c r="Y63" s="46"/>
      <c r="Z63" s="51">
        <f t="shared" si="3"/>
        <v>5830</v>
      </c>
      <c r="AA63" s="46"/>
    </row>
    <row r="64" s="40" customFormat="1" ht="30" customHeight="1" spans="1:27">
      <c r="A64" s="46">
        <v>60</v>
      </c>
      <c r="B64" s="62" t="s">
        <v>201</v>
      </c>
      <c r="C64" s="62" t="s">
        <v>347</v>
      </c>
      <c r="D64" s="62" t="s">
        <v>293</v>
      </c>
      <c r="E64" s="63">
        <v>3</v>
      </c>
      <c r="F64" s="62" t="s">
        <v>326</v>
      </c>
      <c r="G64" s="46">
        <v>2018</v>
      </c>
      <c r="H64" s="46"/>
      <c r="I64" s="46"/>
      <c r="J64" s="46"/>
      <c r="K64" s="46"/>
      <c r="L64" s="46"/>
      <c r="M64" s="46"/>
      <c r="N64" s="46">
        <v>2</v>
      </c>
      <c r="O64" s="46">
        <v>200</v>
      </c>
      <c r="P64" s="64">
        <v>1.4</v>
      </c>
      <c r="Q64" s="46">
        <v>700</v>
      </c>
      <c r="R64" s="46"/>
      <c r="S64" s="46"/>
      <c r="T64" s="46">
        <v>5</v>
      </c>
      <c r="U64" s="46">
        <v>2500</v>
      </c>
      <c r="V64" s="46"/>
      <c r="W64" s="46"/>
      <c r="X64" s="46">
        <v>200</v>
      </c>
      <c r="Y64" s="46">
        <v>2600</v>
      </c>
      <c r="Z64" s="51">
        <f t="shared" si="3"/>
        <v>6000</v>
      </c>
      <c r="AA64" s="46"/>
    </row>
    <row r="65" s="40" customFormat="1" ht="30" customHeight="1" spans="1:27">
      <c r="A65" s="46">
        <v>61</v>
      </c>
      <c r="B65" s="62" t="s">
        <v>164</v>
      </c>
      <c r="C65" s="62" t="s">
        <v>348</v>
      </c>
      <c r="D65" s="62" t="s">
        <v>285</v>
      </c>
      <c r="E65" s="63">
        <v>3</v>
      </c>
      <c r="F65" s="62" t="s">
        <v>326</v>
      </c>
      <c r="G65" s="46">
        <v>2018</v>
      </c>
      <c r="H65" s="46">
        <v>2.9</v>
      </c>
      <c r="I65" s="46">
        <v>290</v>
      </c>
      <c r="J65" s="46"/>
      <c r="K65" s="46"/>
      <c r="L65" s="46"/>
      <c r="M65" s="46"/>
      <c r="N65" s="46">
        <v>4.6</v>
      </c>
      <c r="O65" s="46">
        <v>460</v>
      </c>
      <c r="P65" s="64">
        <v>5</v>
      </c>
      <c r="Q65" s="46">
        <v>2500</v>
      </c>
      <c r="R65" s="46"/>
      <c r="S65" s="46"/>
      <c r="T65" s="46">
        <v>4</v>
      </c>
      <c r="U65" s="46">
        <v>2000</v>
      </c>
      <c r="V65" s="46"/>
      <c r="W65" s="46"/>
      <c r="X65" s="46"/>
      <c r="Y65" s="46"/>
      <c r="Z65" s="51">
        <f t="shared" si="3"/>
        <v>5250</v>
      </c>
      <c r="AA65" s="46"/>
    </row>
    <row r="66" s="40" customFormat="1" ht="30" customHeight="1" spans="1:27">
      <c r="A66" s="46">
        <v>62</v>
      </c>
      <c r="B66" s="62" t="s">
        <v>164</v>
      </c>
      <c r="C66" s="62" t="s">
        <v>349</v>
      </c>
      <c r="D66" s="62" t="s">
        <v>285</v>
      </c>
      <c r="E66" s="63">
        <v>3</v>
      </c>
      <c r="F66" s="62" t="s">
        <v>326</v>
      </c>
      <c r="G66" s="46">
        <v>2018</v>
      </c>
      <c r="H66" s="46">
        <v>5</v>
      </c>
      <c r="I66" s="46">
        <v>500</v>
      </c>
      <c r="J66" s="46"/>
      <c r="K66" s="46"/>
      <c r="L66" s="46"/>
      <c r="M66" s="46"/>
      <c r="N66" s="46">
        <v>2</v>
      </c>
      <c r="O66" s="46">
        <v>200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51">
        <f t="shared" si="3"/>
        <v>700</v>
      </c>
      <c r="AA66" s="46"/>
    </row>
    <row r="67" s="40" customFormat="1" ht="30" customHeight="1" spans="1:27">
      <c r="A67" s="46">
        <v>63</v>
      </c>
      <c r="B67" s="62" t="s">
        <v>350</v>
      </c>
      <c r="C67" s="62" t="s">
        <v>351</v>
      </c>
      <c r="D67" s="62" t="s">
        <v>285</v>
      </c>
      <c r="E67" s="63">
        <v>4</v>
      </c>
      <c r="F67" s="62" t="s">
        <v>326</v>
      </c>
      <c r="G67" s="46">
        <v>2018</v>
      </c>
      <c r="H67" s="46"/>
      <c r="I67" s="46"/>
      <c r="J67" s="46">
        <v>5</v>
      </c>
      <c r="K67" s="46">
        <v>500</v>
      </c>
      <c r="L67" s="46"/>
      <c r="M67" s="46"/>
      <c r="N67" s="46"/>
      <c r="O67" s="46"/>
      <c r="P67" s="64">
        <v>5</v>
      </c>
      <c r="Q67" s="46">
        <v>2500</v>
      </c>
      <c r="R67" s="46"/>
      <c r="S67" s="46"/>
      <c r="T67" s="46">
        <v>6</v>
      </c>
      <c r="U67" s="46">
        <v>3000</v>
      </c>
      <c r="V67" s="46"/>
      <c r="W67" s="46"/>
      <c r="X67" s="46"/>
      <c r="Y67" s="46"/>
      <c r="Z67" s="51">
        <f t="shared" si="3"/>
        <v>6000</v>
      </c>
      <c r="AA67" s="46"/>
    </row>
    <row r="68" s="40" customFormat="1" ht="30" customHeight="1" spans="1:27">
      <c r="A68" s="46">
        <v>64</v>
      </c>
      <c r="B68" s="62" t="s">
        <v>350</v>
      </c>
      <c r="C68" s="62" t="s">
        <v>352</v>
      </c>
      <c r="D68" s="62" t="s">
        <v>285</v>
      </c>
      <c r="E68" s="63">
        <v>1</v>
      </c>
      <c r="F68" s="62" t="s">
        <v>326</v>
      </c>
      <c r="G68" s="46">
        <v>2018</v>
      </c>
      <c r="H68" s="46">
        <v>4</v>
      </c>
      <c r="I68" s="46">
        <v>400</v>
      </c>
      <c r="J68" s="46"/>
      <c r="K68" s="46"/>
      <c r="L68" s="46"/>
      <c r="M68" s="46"/>
      <c r="N68" s="46">
        <v>2</v>
      </c>
      <c r="O68" s="46">
        <v>200</v>
      </c>
      <c r="P68" s="64">
        <v>2</v>
      </c>
      <c r="Q68" s="46">
        <v>1000</v>
      </c>
      <c r="R68" s="46"/>
      <c r="S68" s="46"/>
      <c r="T68" s="46"/>
      <c r="U68" s="46"/>
      <c r="V68" s="46"/>
      <c r="W68" s="46"/>
      <c r="X68" s="46"/>
      <c r="Y68" s="46"/>
      <c r="Z68" s="51">
        <f t="shared" si="3"/>
        <v>1600</v>
      </c>
      <c r="AA68" s="46"/>
    </row>
    <row r="69" s="40" customFormat="1" ht="30" customHeight="1" spans="1:27">
      <c r="A69" s="46">
        <v>65</v>
      </c>
      <c r="B69" s="62" t="s">
        <v>350</v>
      </c>
      <c r="C69" s="62" t="s">
        <v>353</v>
      </c>
      <c r="D69" s="62" t="s">
        <v>293</v>
      </c>
      <c r="E69" s="63">
        <v>2</v>
      </c>
      <c r="F69" s="62" t="s">
        <v>326</v>
      </c>
      <c r="G69" s="46">
        <v>2018</v>
      </c>
      <c r="H69" s="46">
        <v>1</v>
      </c>
      <c r="I69" s="46">
        <v>100</v>
      </c>
      <c r="J69" s="46"/>
      <c r="K69" s="46"/>
      <c r="L69" s="46"/>
      <c r="M69" s="46"/>
      <c r="N69" s="46"/>
      <c r="O69" s="46"/>
      <c r="P69" s="64">
        <v>0.8</v>
      </c>
      <c r="Q69" s="46">
        <v>400</v>
      </c>
      <c r="R69" s="46"/>
      <c r="S69" s="46"/>
      <c r="T69" s="46">
        <v>3</v>
      </c>
      <c r="U69" s="46">
        <v>1500</v>
      </c>
      <c r="V69" s="46"/>
      <c r="W69" s="46"/>
      <c r="X69" s="46"/>
      <c r="Y69" s="46"/>
      <c r="Z69" s="51">
        <f t="shared" si="3"/>
        <v>2000</v>
      </c>
      <c r="AA69" s="46"/>
    </row>
    <row r="70" s="40" customFormat="1" ht="30" customHeight="1" spans="1:27">
      <c r="A70" s="46">
        <v>66</v>
      </c>
      <c r="B70" s="62" t="s">
        <v>350</v>
      </c>
      <c r="C70" s="62" t="s">
        <v>354</v>
      </c>
      <c r="D70" s="62" t="s">
        <v>285</v>
      </c>
      <c r="E70" s="63">
        <v>3</v>
      </c>
      <c r="F70" s="62" t="s">
        <v>326</v>
      </c>
      <c r="G70" s="46">
        <v>2018</v>
      </c>
      <c r="H70" s="46">
        <v>2</v>
      </c>
      <c r="I70" s="46">
        <v>200</v>
      </c>
      <c r="J70" s="46">
        <v>1</v>
      </c>
      <c r="K70" s="46">
        <v>100</v>
      </c>
      <c r="L70" s="46"/>
      <c r="M70" s="46"/>
      <c r="N70" s="46">
        <v>2</v>
      </c>
      <c r="O70" s="46">
        <v>200</v>
      </c>
      <c r="P70" s="64">
        <v>3</v>
      </c>
      <c r="Q70" s="46">
        <v>1500</v>
      </c>
      <c r="R70" s="46"/>
      <c r="S70" s="46"/>
      <c r="T70" s="46">
        <v>4</v>
      </c>
      <c r="U70" s="46">
        <v>2000</v>
      </c>
      <c r="V70" s="46"/>
      <c r="W70" s="46"/>
      <c r="X70" s="46"/>
      <c r="Y70" s="46"/>
      <c r="Z70" s="51">
        <f t="shared" si="3"/>
        <v>4000</v>
      </c>
      <c r="AA70" s="46"/>
    </row>
    <row r="71" s="40" customFormat="1" ht="30" customHeight="1" spans="1:27">
      <c r="A71" s="46">
        <v>67</v>
      </c>
      <c r="B71" s="62" t="s">
        <v>350</v>
      </c>
      <c r="C71" s="62" t="s">
        <v>355</v>
      </c>
      <c r="D71" s="62" t="s">
        <v>285</v>
      </c>
      <c r="E71" s="63">
        <v>4</v>
      </c>
      <c r="F71" s="62" t="s">
        <v>326</v>
      </c>
      <c r="G71" s="46">
        <v>2018</v>
      </c>
      <c r="H71" s="46">
        <v>2.3</v>
      </c>
      <c r="I71" s="46">
        <v>230</v>
      </c>
      <c r="J71" s="46">
        <v>1.5</v>
      </c>
      <c r="K71" s="46">
        <v>150</v>
      </c>
      <c r="L71" s="46"/>
      <c r="M71" s="46"/>
      <c r="N71" s="46">
        <v>10</v>
      </c>
      <c r="O71" s="46">
        <v>1000</v>
      </c>
      <c r="P71" s="46"/>
      <c r="Q71" s="46"/>
      <c r="R71" s="46"/>
      <c r="S71" s="46"/>
      <c r="T71" s="46">
        <v>5</v>
      </c>
      <c r="U71" s="46">
        <v>2500</v>
      </c>
      <c r="V71" s="46"/>
      <c r="W71" s="46"/>
      <c r="X71" s="46"/>
      <c r="Y71" s="46"/>
      <c r="Z71" s="51">
        <f t="shared" si="3"/>
        <v>3880</v>
      </c>
      <c r="AA71" s="46"/>
    </row>
    <row r="72" s="40" customFormat="1" ht="30" customHeight="1" spans="1:27">
      <c r="A72" s="46">
        <v>68</v>
      </c>
      <c r="B72" s="62" t="s">
        <v>205</v>
      </c>
      <c r="C72" s="62" t="s">
        <v>356</v>
      </c>
      <c r="D72" s="62" t="s">
        <v>285</v>
      </c>
      <c r="E72" s="63">
        <v>2</v>
      </c>
      <c r="F72" s="62" t="s">
        <v>326</v>
      </c>
      <c r="G72" s="46">
        <v>2018</v>
      </c>
      <c r="H72" s="46"/>
      <c r="I72" s="46"/>
      <c r="J72" s="46"/>
      <c r="K72" s="46"/>
      <c r="L72" s="46"/>
      <c r="M72" s="46"/>
      <c r="N72" s="46">
        <v>2</v>
      </c>
      <c r="O72" s="46">
        <v>200</v>
      </c>
      <c r="P72" s="46"/>
      <c r="Q72" s="46"/>
      <c r="R72" s="46"/>
      <c r="S72" s="46"/>
      <c r="T72" s="46">
        <v>4</v>
      </c>
      <c r="U72" s="46">
        <v>2000</v>
      </c>
      <c r="V72" s="46"/>
      <c r="W72" s="46"/>
      <c r="X72" s="46">
        <v>100</v>
      </c>
      <c r="Y72" s="46">
        <v>1300</v>
      </c>
      <c r="Z72" s="51">
        <f t="shared" si="3"/>
        <v>3500</v>
      </c>
      <c r="AA72" s="46"/>
    </row>
    <row r="73" s="33" customFormat="1" ht="30" customHeight="1" spans="1:27">
      <c r="A73" s="49" t="s">
        <v>140</v>
      </c>
      <c r="B73" s="50"/>
      <c r="C73" s="50"/>
      <c r="D73" s="50"/>
      <c r="E73" s="51">
        <f>SUM(E5:E72)</f>
        <v>235</v>
      </c>
      <c r="F73" s="52"/>
      <c r="G73" s="52"/>
      <c r="H73" s="51">
        <f t="shared" ref="H73:M73" si="4">SUM(H5:H72)</f>
        <v>116.5</v>
      </c>
      <c r="I73" s="51">
        <f t="shared" si="4"/>
        <v>11650</v>
      </c>
      <c r="J73" s="51">
        <f t="shared" si="4"/>
        <v>91.6</v>
      </c>
      <c r="K73" s="51">
        <f t="shared" si="4"/>
        <v>9160</v>
      </c>
      <c r="L73" s="51">
        <f t="shared" si="4"/>
        <v>55.1</v>
      </c>
      <c r="M73" s="51">
        <f t="shared" si="4"/>
        <v>24795</v>
      </c>
      <c r="N73" s="51">
        <f t="shared" ref="N73:Z73" si="5">SUM(N5:N72)</f>
        <v>118.8</v>
      </c>
      <c r="O73" s="51">
        <f t="shared" si="5"/>
        <v>11880</v>
      </c>
      <c r="P73" s="51">
        <f t="shared" si="5"/>
        <v>31</v>
      </c>
      <c r="Q73" s="51">
        <f t="shared" si="5"/>
        <v>15500</v>
      </c>
      <c r="R73" s="51">
        <f t="shared" si="5"/>
        <v>6</v>
      </c>
      <c r="S73" s="51">
        <f t="shared" si="5"/>
        <v>6000</v>
      </c>
      <c r="T73" s="51">
        <f t="shared" si="5"/>
        <v>212</v>
      </c>
      <c r="U73" s="51">
        <f t="shared" si="5"/>
        <v>106000</v>
      </c>
      <c r="V73" s="51">
        <f t="shared" si="5"/>
        <v>150</v>
      </c>
      <c r="W73" s="51">
        <f t="shared" si="5"/>
        <v>1950</v>
      </c>
      <c r="X73" s="51">
        <f t="shared" si="5"/>
        <v>1770</v>
      </c>
      <c r="Y73" s="51">
        <f t="shared" si="5"/>
        <v>23010</v>
      </c>
      <c r="Z73" s="51">
        <f t="shared" si="5"/>
        <v>209945</v>
      </c>
      <c r="AA73" s="52"/>
    </row>
    <row r="74" s="30" customFormat="1" ht="25" customHeight="1" spans="1:27">
      <c r="A74" s="53" t="s">
        <v>357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="30" customFormat="1" ht="19" customHeight="1" spans="1:2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</sheetData>
  <autoFilter ref="A2:AA75">
    <extLst/>
  </autoFilter>
  <mergeCells count="31">
    <mergeCell ref="A1:AA1"/>
    <mergeCell ref="H2:O2"/>
    <mergeCell ref="R2:Y2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2:Z4"/>
    <mergeCell ref="AA2:AA4"/>
    <mergeCell ref="A74:AA75"/>
  </mergeCells>
  <pageMargins left="0.0388888888888889" right="0.0388888888888889" top="0.984027777777778" bottom="0.786805555555556" header="0.5" footer="0.349305555555556"/>
  <pageSetup paperSize="9" scale="80" orientation="landscape" horizontalDpi="6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384"/>
  <sheetViews>
    <sheetView view="pageBreakPreview" zoomScaleNormal="100" workbookViewId="0">
      <pane xSplit="7" ySplit="4" topLeftCell="J64" activePane="bottomRight" state="frozen"/>
      <selection/>
      <selection pane="topRight"/>
      <selection pane="bottomLeft"/>
      <selection pane="bottomRight" activeCell="C2" sqref="C$1:C$1048576"/>
    </sheetView>
  </sheetViews>
  <sheetFormatPr defaultColWidth="8.75" defaultRowHeight="14.25"/>
  <cols>
    <col min="1" max="1" width="4.125" style="37" customWidth="1"/>
    <col min="2" max="2" width="5" style="37" customWidth="1"/>
    <col min="3" max="3" width="6.80833333333333" style="37" customWidth="1"/>
    <col min="4" max="4" width="3.375" style="37" customWidth="1"/>
    <col min="5" max="5" width="5.39166666666667" style="37" customWidth="1"/>
    <col min="6" max="6" width="5.5" style="37" customWidth="1"/>
    <col min="7" max="7" width="5.25" style="37" customWidth="1"/>
    <col min="8" max="8" width="5.5" style="37" customWidth="1"/>
    <col min="9" max="9" width="6.375" style="37" customWidth="1"/>
    <col min="10" max="10" width="6.75" style="37" customWidth="1"/>
    <col min="11" max="11" width="5.875" style="37" customWidth="1"/>
    <col min="12" max="12" width="6.125" style="37" customWidth="1"/>
    <col min="13" max="13" width="6.625" style="37" customWidth="1"/>
    <col min="14" max="14" width="4.125" style="37" customWidth="1"/>
    <col min="15" max="15" width="6.25" style="37" customWidth="1"/>
    <col min="16" max="16" width="4.125" style="37" customWidth="1"/>
    <col min="17" max="17" width="5.25" style="37" customWidth="1"/>
    <col min="18" max="18" width="5.625" style="37" customWidth="1"/>
    <col min="19" max="19" width="6.5" style="37" customWidth="1"/>
    <col min="20" max="20" width="5.25" style="37" customWidth="1"/>
    <col min="21" max="21" width="5.875" style="37" customWidth="1"/>
    <col min="22" max="22" width="6.125" style="37" customWidth="1"/>
    <col min="23" max="23" width="6.25" style="37" customWidth="1"/>
    <col min="24" max="24" width="7.5" style="41" customWidth="1"/>
    <col min="25" max="25" width="9.75" style="37" customWidth="1"/>
    <col min="26" max="16305" width="8.75" style="37"/>
    <col min="16338" max="16384" width="8.75" style="37"/>
  </cols>
  <sheetData>
    <row r="1" s="37" customFormat="1" ht="30" customHeight="1" spans="1:34">
      <c r="A1" s="42" t="s">
        <v>358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/>
      <c r="AA1"/>
      <c r="AB1"/>
      <c r="AC1"/>
      <c r="AD1"/>
      <c r="AE1"/>
      <c r="AF1"/>
      <c r="AG1"/>
      <c r="AH1"/>
    </row>
    <row r="2" s="39" customFormat="1" spans="1:25">
      <c r="A2" s="44" t="s">
        <v>7</v>
      </c>
      <c r="B2" s="45" t="s">
        <v>134</v>
      </c>
      <c r="C2" s="45" t="s">
        <v>273</v>
      </c>
      <c r="D2" s="45" t="s">
        <v>274</v>
      </c>
      <c r="E2" s="45" t="s">
        <v>275</v>
      </c>
      <c r="F2" s="45" t="s">
        <v>276</v>
      </c>
      <c r="G2" s="45" t="s">
        <v>277</v>
      </c>
      <c r="H2" s="54" t="s">
        <v>278</v>
      </c>
      <c r="I2" s="55"/>
      <c r="J2" s="55"/>
      <c r="K2" s="55"/>
      <c r="L2" s="55"/>
      <c r="M2" s="55"/>
      <c r="N2" s="55"/>
      <c r="O2" s="55"/>
      <c r="P2" s="45" t="s">
        <v>279</v>
      </c>
      <c r="Q2" s="45"/>
      <c r="R2" s="45"/>
      <c r="S2" s="45"/>
      <c r="T2" s="45"/>
      <c r="U2" s="45"/>
      <c r="V2" s="45"/>
      <c r="W2" s="45"/>
      <c r="X2" s="58" t="s">
        <v>280</v>
      </c>
      <c r="Y2" s="59" t="s">
        <v>23</v>
      </c>
    </row>
    <row r="3" s="39" customFormat="1" ht="24" customHeight="1" spans="1:25">
      <c r="A3" s="44"/>
      <c r="B3" s="45"/>
      <c r="C3" s="45"/>
      <c r="D3" s="45"/>
      <c r="E3" s="45"/>
      <c r="F3" s="45"/>
      <c r="G3" s="45"/>
      <c r="H3" s="45" t="s">
        <v>32</v>
      </c>
      <c r="I3" s="45" t="s">
        <v>281</v>
      </c>
      <c r="J3" s="45" t="s">
        <v>39</v>
      </c>
      <c r="K3" s="45" t="s">
        <v>281</v>
      </c>
      <c r="L3" s="65" t="s">
        <v>282</v>
      </c>
      <c r="M3" s="65" t="s">
        <v>281</v>
      </c>
      <c r="N3" s="45" t="s">
        <v>46</v>
      </c>
      <c r="O3" s="45" t="s">
        <v>281</v>
      </c>
      <c r="P3" s="45" t="s">
        <v>55</v>
      </c>
      <c r="Q3" s="45" t="s">
        <v>281</v>
      </c>
      <c r="R3" s="45" t="s">
        <v>58</v>
      </c>
      <c r="S3" s="45" t="s">
        <v>281</v>
      </c>
      <c r="T3" s="46"/>
      <c r="U3" s="46"/>
      <c r="V3" s="45" t="s">
        <v>64</v>
      </c>
      <c r="W3" s="45" t="s">
        <v>281</v>
      </c>
      <c r="X3" s="60"/>
      <c r="Y3" s="59"/>
    </row>
    <row r="4" s="39" customFormat="1" spans="1: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66"/>
      <c r="M4" s="67"/>
      <c r="N4" s="45"/>
      <c r="O4" s="45"/>
      <c r="P4" s="45"/>
      <c r="Q4" s="45"/>
      <c r="R4" s="45"/>
      <c r="S4" s="45"/>
      <c r="T4" s="46"/>
      <c r="U4" s="46"/>
      <c r="V4" s="45"/>
      <c r="W4" s="45"/>
      <c r="X4" s="61"/>
      <c r="Y4" s="59"/>
    </row>
    <row r="5" s="37" customFormat="1" ht="28" customHeight="1" spans="1:25">
      <c r="A5" s="46">
        <v>1</v>
      </c>
      <c r="B5" s="62" t="s">
        <v>283</v>
      </c>
      <c r="C5" s="62" t="s">
        <v>284</v>
      </c>
      <c r="D5" s="62" t="s">
        <v>285</v>
      </c>
      <c r="E5" s="63">
        <v>5</v>
      </c>
      <c r="F5" s="46">
        <v>2014</v>
      </c>
      <c r="G5" s="46">
        <v>2018</v>
      </c>
      <c r="H5" s="46">
        <v>7</v>
      </c>
      <c r="I5" s="46">
        <v>700</v>
      </c>
      <c r="J5" s="46">
        <v>3</v>
      </c>
      <c r="K5" s="46">
        <v>300</v>
      </c>
      <c r="L5" s="46"/>
      <c r="M5" s="46"/>
      <c r="N5" s="46"/>
      <c r="O5" s="46"/>
      <c r="P5" s="46"/>
      <c r="Q5" s="46"/>
      <c r="R5" s="46">
        <v>2</v>
      </c>
      <c r="S5" s="46">
        <v>1000</v>
      </c>
      <c r="T5" s="46"/>
      <c r="U5" s="46"/>
      <c r="V5" s="46"/>
      <c r="W5" s="46"/>
      <c r="X5" s="51">
        <f t="shared" ref="X5:X68" si="0">I5+K5+M5+O5+Q5+S5+U5+W5</f>
        <v>2000</v>
      </c>
      <c r="Y5" s="46"/>
    </row>
    <row r="6" s="37" customFormat="1" ht="28" customHeight="1" spans="1:25">
      <c r="A6" s="46">
        <v>2</v>
      </c>
      <c r="B6" s="62" t="s">
        <v>283</v>
      </c>
      <c r="C6" s="62" t="s">
        <v>286</v>
      </c>
      <c r="D6" s="62" t="s">
        <v>285</v>
      </c>
      <c r="E6" s="63">
        <v>4</v>
      </c>
      <c r="F6" s="46">
        <v>2014</v>
      </c>
      <c r="G6" s="46">
        <v>2018</v>
      </c>
      <c r="H6" s="46">
        <v>3.6</v>
      </c>
      <c r="I6" s="46">
        <v>360</v>
      </c>
      <c r="J6" s="46">
        <v>4</v>
      </c>
      <c r="K6" s="46">
        <v>400</v>
      </c>
      <c r="L6" s="46">
        <v>2.4</v>
      </c>
      <c r="M6" s="46">
        <v>240</v>
      </c>
      <c r="N6" s="46"/>
      <c r="O6" s="46"/>
      <c r="P6" s="46"/>
      <c r="Q6" s="46"/>
      <c r="R6" s="46">
        <v>2</v>
      </c>
      <c r="S6" s="46">
        <v>1000</v>
      </c>
      <c r="T6" s="46"/>
      <c r="U6" s="46"/>
      <c r="V6" s="46"/>
      <c r="W6" s="46"/>
      <c r="X6" s="51">
        <f t="shared" si="0"/>
        <v>2000</v>
      </c>
      <c r="Y6" s="46"/>
    </row>
    <row r="7" s="37" customFormat="1" ht="28" customHeight="1" spans="1:25">
      <c r="A7" s="46">
        <v>3</v>
      </c>
      <c r="B7" s="62" t="s">
        <v>283</v>
      </c>
      <c r="C7" s="62" t="s">
        <v>287</v>
      </c>
      <c r="D7" s="62" t="s">
        <v>285</v>
      </c>
      <c r="E7" s="63">
        <v>3</v>
      </c>
      <c r="F7" s="46">
        <v>2014</v>
      </c>
      <c r="G7" s="46">
        <v>2018</v>
      </c>
      <c r="H7" s="46">
        <v>3.3</v>
      </c>
      <c r="I7" s="46">
        <v>330</v>
      </c>
      <c r="J7" s="46">
        <v>3</v>
      </c>
      <c r="K7" s="46">
        <v>300</v>
      </c>
      <c r="L7" s="46">
        <v>3.7</v>
      </c>
      <c r="M7" s="46">
        <v>370</v>
      </c>
      <c r="N7" s="46"/>
      <c r="O7" s="46"/>
      <c r="P7" s="46"/>
      <c r="Q7" s="46"/>
      <c r="R7" s="46">
        <v>2</v>
      </c>
      <c r="S7" s="46">
        <v>1000</v>
      </c>
      <c r="T7" s="46"/>
      <c r="U7" s="46"/>
      <c r="V7" s="46"/>
      <c r="W7" s="46"/>
      <c r="X7" s="51">
        <f t="shared" si="0"/>
        <v>2000</v>
      </c>
      <c r="Y7" s="46"/>
    </row>
    <row r="8" s="37" customFormat="1" ht="28" customHeight="1" spans="1:25">
      <c r="A8" s="46">
        <v>4</v>
      </c>
      <c r="B8" s="62" t="s">
        <v>283</v>
      </c>
      <c r="C8" s="62" t="s">
        <v>288</v>
      </c>
      <c r="D8" s="62" t="s">
        <v>285</v>
      </c>
      <c r="E8" s="63">
        <v>4</v>
      </c>
      <c r="F8" s="46">
        <v>2014</v>
      </c>
      <c r="G8" s="46">
        <v>2018</v>
      </c>
      <c r="H8" s="46">
        <v>2</v>
      </c>
      <c r="I8" s="46">
        <v>200</v>
      </c>
      <c r="J8" s="46">
        <v>3.5</v>
      </c>
      <c r="K8" s="46">
        <v>350</v>
      </c>
      <c r="L8" s="46">
        <v>4.5</v>
      </c>
      <c r="M8" s="46">
        <v>450</v>
      </c>
      <c r="N8" s="46"/>
      <c r="O8" s="46"/>
      <c r="P8" s="46"/>
      <c r="Q8" s="46"/>
      <c r="R8" s="46">
        <v>2</v>
      </c>
      <c r="S8" s="46">
        <v>1000</v>
      </c>
      <c r="T8" s="46"/>
      <c r="U8" s="46"/>
      <c r="V8" s="46"/>
      <c r="W8" s="46"/>
      <c r="X8" s="51">
        <f t="shared" si="0"/>
        <v>2000</v>
      </c>
      <c r="Y8" s="46"/>
    </row>
    <row r="9" s="37" customFormat="1" ht="28" customHeight="1" spans="1:25">
      <c r="A9" s="46">
        <v>5</v>
      </c>
      <c r="B9" s="62" t="s">
        <v>283</v>
      </c>
      <c r="C9" s="62" t="s">
        <v>289</v>
      </c>
      <c r="D9" s="62" t="s">
        <v>285</v>
      </c>
      <c r="E9" s="63">
        <v>4</v>
      </c>
      <c r="F9" s="46">
        <v>2014</v>
      </c>
      <c r="G9" s="46">
        <v>2018</v>
      </c>
      <c r="H9" s="46">
        <v>2.2</v>
      </c>
      <c r="I9" s="46">
        <v>220</v>
      </c>
      <c r="J9" s="46">
        <v>4</v>
      </c>
      <c r="K9" s="46">
        <v>400</v>
      </c>
      <c r="L9" s="46">
        <v>3.8</v>
      </c>
      <c r="M9" s="46">
        <v>380</v>
      </c>
      <c r="N9" s="46"/>
      <c r="O9" s="46"/>
      <c r="P9" s="46"/>
      <c r="Q9" s="46"/>
      <c r="R9" s="46">
        <v>2</v>
      </c>
      <c r="S9" s="46">
        <v>1000</v>
      </c>
      <c r="T9" s="46"/>
      <c r="U9" s="46"/>
      <c r="V9" s="46"/>
      <c r="W9" s="46"/>
      <c r="X9" s="51">
        <f t="shared" si="0"/>
        <v>2000</v>
      </c>
      <c r="Y9" s="46"/>
    </row>
    <row r="10" s="37" customFormat="1" ht="28" customHeight="1" spans="1:25">
      <c r="A10" s="46">
        <v>6</v>
      </c>
      <c r="B10" s="62" t="s">
        <v>283</v>
      </c>
      <c r="C10" s="62" t="s">
        <v>290</v>
      </c>
      <c r="D10" s="62" t="s">
        <v>285</v>
      </c>
      <c r="E10" s="63">
        <v>3</v>
      </c>
      <c r="F10" s="46">
        <v>2014</v>
      </c>
      <c r="G10" s="46">
        <v>2018</v>
      </c>
      <c r="H10" s="46">
        <v>2.8</v>
      </c>
      <c r="I10" s="46">
        <v>280</v>
      </c>
      <c r="J10" s="46">
        <v>5</v>
      </c>
      <c r="K10" s="46">
        <v>500</v>
      </c>
      <c r="L10" s="46">
        <v>2.2</v>
      </c>
      <c r="M10" s="46">
        <v>220</v>
      </c>
      <c r="N10" s="46"/>
      <c r="O10" s="46"/>
      <c r="P10" s="46"/>
      <c r="Q10" s="46"/>
      <c r="R10" s="46">
        <v>2</v>
      </c>
      <c r="S10" s="46">
        <v>1000</v>
      </c>
      <c r="T10" s="46"/>
      <c r="U10" s="46"/>
      <c r="V10" s="46"/>
      <c r="W10" s="46"/>
      <c r="X10" s="51">
        <f t="shared" si="0"/>
        <v>2000</v>
      </c>
      <c r="Y10" s="46"/>
    </row>
    <row r="11" s="37" customFormat="1" ht="28" customHeight="1" spans="1:25">
      <c r="A11" s="46">
        <v>7</v>
      </c>
      <c r="B11" s="62" t="s">
        <v>283</v>
      </c>
      <c r="C11" s="62" t="s">
        <v>291</v>
      </c>
      <c r="D11" s="62" t="s">
        <v>285</v>
      </c>
      <c r="E11" s="63">
        <v>4</v>
      </c>
      <c r="F11" s="46">
        <v>2014</v>
      </c>
      <c r="G11" s="46">
        <v>2018</v>
      </c>
      <c r="H11" s="46">
        <v>3.6</v>
      </c>
      <c r="I11" s="46">
        <v>360</v>
      </c>
      <c r="J11" s="46"/>
      <c r="K11" s="46"/>
      <c r="L11" s="46">
        <v>6.4</v>
      </c>
      <c r="M11" s="46">
        <v>640</v>
      </c>
      <c r="N11" s="46"/>
      <c r="O11" s="46"/>
      <c r="P11" s="46"/>
      <c r="Q11" s="46"/>
      <c r="R11" s="46">
        <v>2</v>
      </c>
      <c r="S11" s="46">
        <v>1000</v>
      </c>
      <c r="T11" s="46"/>
      <c r="U11" s="46"/>
      <c r="V11" s="46"/>
      <c r="W11" s="46"/>
      <c r="X11" s="51">
        <f t="shared" si="0"/>
        <v>2000</v>
      </c>
      <c r="Y11" s="46"/>
    </row>
    <row r="12" s="37" customFormat="1" ht="28" customHeight="1" spans="1:25">
      <c r="A12" s="46">
        <v>8</v>
      </c>
      <c r="B12" s="62" t="s">
        <v>283</v>
      </c>
      <c r="C12" s="62" t="s">
        <v>292</v>
      </c>
      <c r="D12" s="62" t="s">
        <v>293</v>
      </c>
      <c r="E12" s="63">
        <v>3</v>
      </c>
      <c r="F12" s="46">
        <v>2015</v>
      </c>
      <c r="G12" s="46">
        <v>2018</v>
      </c>
      <c r="H12" s="46">
        <v>2.5</v>
      </c>
      <c r="I12" s="46">
        <v>250</v>
      </c>
      <c r="J12" s="46"/>
      <c r="K12" s="46"/>
      <c r="L12" s="46">
        <v>7.5</v>
      </c>
      <c r="M12" s="46">
        <v>750</v>
      </c>
      <c r="N12" s="46"/>
      <c r="O12" s="46"/>
      <c r="P12" s="46"/>
      <c r="Q12" s="46"/>
      <c r="R12" s="46">
        <v>2</v>
      </c>
      <c r="S12" s="46">
        <v>1000</v>
      </c>
      <c r="T12" s="46"/>
      <c r="U12" s="46"/>
      <c r="V12" s="46"/>
      <c r="W12" s="46"/>
      <c r="X12" s="51">
        <f t="shared" si="0"/>
        <v>2000</v>
      </c>
      <c r="Y12" s="46"/>
    </row>
    <row r="13" s="37" customFormat="1" ht="28" customHeight="1" spans="1:25">
      <c r="A13" s="46">
        <v>9</v>
      </c>
      <c r="B13" s="62" t="s">
        <v>283</v>
      </c>
      <c r="C13" s="62" t="s">
        <v>294</v>
      </c>
      <c r="D13" s="62" t="s">
        <v>293</v>
      </c>
      <c r="E13" s="63">
        <v>1</v>
      </c>
      <c r="F13" s="46">
        <v>2017</v>
      </c>
      <c r="G13" s="46">
        <v>2018</v>
      </c>
      <c r="H13" s="46">
        <v>4</v>
      </c>
      <c r="I13" s="46">
        <v>400</v>
      </c>
      <c r="J13" s="46">
        <v>3</v>
      </c>
      <c r="K13" s="46">
        <v>300</v>
      </c>
      <c r="L13" s="46">
        <v>3</v>
      </c>
      <c r="M13" s="46">
        <v>300</v>
      </c>
      <c r="N13" s="46"/>
      <c r="O13" s="46"/>
      <c r="P13" s="46"/>
      <c r="Q13" s="46"/>
      <c r="R13" s="46">
        <v>2</v>
      </c>
      <c r="S13" s="46">
        <v>1000</v>
      </c>
      <c r="T13" s="46"/>
      <c r="U13" s="46"/>
      <c r="V13" s="46"/>
      <c r="W13" s="46"/>
      <c r="X13" s="51">
        <f t="shared" si="0"/>
        <v>2000</v>
      </c>
      <c r="Y13" s="46"/>
    </row>
    <row r="14" s="37" customFormat="1" ht="28" customHeight="1" spans="1:25">
      <c r="A14" s="46">
        <v>10</v>
      </c>
      <c r="B14" s="62" t="s">
        <v>283</v>
      </c>
      <c r="C14" s="62" t="s">
        <v>295</v>
      </c>
      <c r="D14" s="62" t="s">
        <v>285</v>
      </c>
      <c r="E14" s="63">
        <v>2</v>
      </c>
      <c r="F14" s="46">
        <v>2015</v>
      </c>
      <c r="G14" s="46">
        <v>2018</v>
      </c>
      <c r="H14" s="46">
        <v>2.8</v>
      </c>
      <c r="I14" s="46">
        <v>280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51">
        <f t="shared" si="0"/>
        <v>280</v>
      </c>
      <c r="Y14" s="46"/>
    </row>
    <row r="15" s="37" customFormat="1" ht="28" customHeight="1" spans="1:25">
      <c r="A15" s="46">
        <v>11</v>
      </c>
      <c r="B15" s="62" t="s">
        <v>283</v>
      </c>
      <c r="C15" s="62" t="s">
        <v>296</v>
      </c>
      <c r="D15" s="62" t="s">
        <v>285</v>
      </c>
      <c r="E15" s="63">
        <v>7</v>
      </c>
      <c r="F15" s="46">
        <v>2015</v>
      </c>
      <c r="G15" s="46">
        <v>2018</v>
      </c>
      <c r="H15" s="46">
        <v>3</v>
      </c>
      <c r="I15" s="46">
        <v>300</v>
      </c>
      <c r="J15" s="46"/>
      <c r="K15" s="46"/>
      <c r="L15" s="46">
        <v>2</v>
      </c>
      <c r="M15" s="46">
        <v>200</v>
      </c>
      <c r="N15" s="64"/>
      <c r="O15" s="46"/>
      <c r="P15" s="46"/>
      <c r="Q15" s="46"/>
      <c r="R15" s="46">
        <v>2</v>
      </c>
      <c r="S15" s="46">
        <v>1000</v>
      </c>
      <c r="T15" s="46"/>
      <c r="U15" s="46"/>
      <c r="V15" s="46"/>
      <c r="W15" s="46"/>
      <c r="X15" s="51">
        <f t="shared" si="0"/>
        <v>1500</v>
      </c>
      <c r="Y15" s="46"/>
    </row>
    <row r="16" s="37" customFormat="1" ht="28" customHeight="1" spans="1:25">
      <c r="A16" s="46">
        <v>12</v>
      </c>
      <c r="B16" s="62" t="s">
        <v>283</v>
      </c>
      <c r="C16" s="62" t="s">
        <v>297</v>
      </c>
      <c r="D16" s="62" t="s">
        <v>293</v>
      </c>
      <c r="E16" s="63">
        <v>4</v>
      </c>
      <c r="F16" s="46">
        <v>2015</v>
      </c>
      <c r="G16" s="46">
        <v>2018</v>
      </c>
      <c r="H16" s="46">
        <v>2</v>
      </c>
      <c r="I16" s="46">
        <v>200</v>
      </c>
      <c r="J16" s="46">
        <v>2</v>
      </c>
      <c r="K16" s="46">
        <v>200</v>
      </c>
      <c r="L16" s="46"/>
      <c r="M16" s="46"/>
      <c r="N16" s="64"/>
      <c r="O16" s="46"/>
      <c r="P16" s="46"/>
      <c r="Q16" s="46"/>
      <c r="R16" s="46">
        <v>2</v>
      </c>
      <c r="S16" s="46">
        <v>1000</v>
      </c>
      <c r="T16" s="46"/>
      <c r="U16" s="46"/>
      <c r="V16" s="46"/>
      <c r="W16" s="46"/>
      <c r="X16" s="51">
        <f t="shared" si="0"/>
        <v>1400</v>
      </c>
      <c r="Y16" s="46"/>
    </row>
    <row r="17" s="37" customFormat="1" ht="28" customHeight="1" spans="1:25">
      <c r="A17" s="46">
        <v>13</v>
      </c>
      <c r="B17" s="62" t="s">
        <v>283</v>
      </c>
      <c r="C17" s="62" t="s">
        <v>298</v>
      </c>
      <c r="D17" s="62" t="s">
        <v>285</v>
      </c>
      <c r="E17" s="63">
        <v>5</v>
      </c>
      <c r="F17" s="46">
        <v>2015</v>
      </c>
      <c r="G17" s="46">
        <v>2018</v>
      </c>
      <c r="H17" s="46"/>
      <c r="I17" s="46"/>
      <c r="J17" s="46"/>
      <c r="K17" s="46"/>
      <c r="L17" s="46">
        <v>0.9</v>
      </c>
      <c r="M17" s="46">
        <v>90</v>
      </c>
      <c r="N17" s="46"/>
      <c r="O17" s="46"/>
      <c r="P17" s="46"/>
      <c r="Q17" s="46"/>
      <c r="R17" s="46">
        <v>2</v>
      </c>
      <c r="S17" s="46">
        <v>1000</v>
      </c>
      <c r="T17" s="46"/>
      <c r="U17" s="46"/>
      <c r="V17" s="46">
        <v>70</v>
      </c>
      <c r="W17" s="46">
        <v>910</v>
      </c>
      <c r="X17" s="51">
        <f t="shared" si="0"/>
        <v>2000</v>
      </c>
      <c r="Y17" s="46"/>
    </row>
    <row r="18" s="37" customFormat="1" ht="28" customHeight="1" spans="1:25">
      <c r="A18" s="46">
        <v>14</v>
      </c>
      <c r="B18" s="62" t="s">
        <v>283</v>
      </c>
      <c r="C18" s="62" t="s">
        <v>299</v>
      </c>
      <c r="D18" s="62" t="s">
        <v>285</v>
      </c>
      <c r="E18" s="63">
        <v>4</v>
      </c>
      <c r="F18" s="46">
        <v>2014</v>
      </c>
      <c r="G18" s="46">
        <v>2018</v>
      </c>
      <c r="H18" s="46">
        <v>2</v>
      </c>
      <c r="I18" s="46">
        <v>200</v>
      </c>
      <c r="J18" s="46"/>
      <c r="K18" s="46"/>
      <c r="L18" s="46">
        <v>1</v>
      </c>
      <c r="M18" s="46">
        <v>100</v>
      </c>
      <c r="N18" s="46"/>
      <c r="O18" s="46"/>
      <c r="P18" s="46"/>
      <c r="Q18" s="46"/>
      <c r="R18" s="46"/>
      <c r="S18" s="46"/>
      <c r="T18" s="46"/>
      <c r="U18" s="46"/>
      <c r="V18" s="46">
        <v>100</v>
      </c>
      <c r="W18" s="46">
        <v>1300</v>
      </c>
      <c r="X18" s="51">
        <f t="shared" si="0"/>
        <v>1600</v>
      </c>
      <c r="Y18" s="46"/>
    </row>
    <row r="19" s="37" customFormat="1" ht="28" customHeight="1" spans="1:25">
      <c r="A19" s="46">
        <v>15</v>
      </c>
      <c r="B19" s="62" t="s">
        <v>283</v>
      </c>
      <c r="C19" s="62" t="s">
        <v>300</v>
      </c>
      <c r="D19" s="62" t="s">
        <v>285</v>
      </c>
      <c r="E19" s="63">
        <v>4</v>
      </c>
      <c r="F19" s="46">
        <v>2014</v>
      </c>
      <c r="G19" s="46">
        <v>2018</v>
      </c>
      <c r="H19" s="46">
        <v>2</v>
      </c>
      <c r="I19" s="46">
        <v>200</v>
      </c>
      <c r="J19" s="46">
        <v>2</v>
      </c>
      <c r="K19" s="46">
        <v>200</v>
      </c>
      <c r="L19" s="46">
        <v>1</v>
      </c>
      <c r="M19" s="46">
        <v>100</v>
      </c>
      <c r="N19" s="46"/>
      <c r="O19" s="46"/>
      <c r="P19" s="46"/>
      <c r="Q19" s="46"/>
      <c r="R19" s="46"/>
      <c r="S19" s="46"/>
      <c r="T19" s="46"/>
      <c r="U19" s="46"/>
      <c r="V19" s="46">
        <v>50</v>
      </c>
      <c r="W19" s="46">
        <v>650</v>
      </c>
      <c r="X19" s="51">
        <f t="shared" si="0"/>
        <v>1150</v>
      </c>
      <c r="Y19" s="46"/>
    </row>
    <row r="20" s="37" customFormat="1" ht="28" customHeight="1" spans="1:25">
      <c r="A20" s="46">
        <v>16</v>
      </c>
      <c r="B20" s="62" t="s">
        <v>283</v>
      </c>
      <c r="C20" s="62" t="s">
        <v>301</v>
      </c>
      <c r="D20" s="62" t="s">
        <v>293</v>
      </c>
      <c r="E20" s="63">
        <v>6</v>
      </c>
      <c r="F20" s="46">
        <v>2014</v>
      </c>
      <c r="G20" s="46">
        <v>2018</v>
      </c>
      <c r="H20" s="46">
        <v>4</v>
      </c>
      <c r="I20" s="46">
        <v>400</v>
      </c>
      <c r="J20" s="46">
        <v>2.2</v>
      </c>
      <c r="K20" s="46">
        <v>220</v>
      </c>
      <c r="L20" s="46">
        <v>1</v>
      </c>
      <c r="M20" s="46">
        <v>100</v>
      </c>
      <c r="N20" s="46"/>
      <c r="O20" s="46"/>
      <c r="P20" s="46"/>
      <c r="Q20" s="46"/>
      <c r="R20" s="46">
        <v>1</v>
      </c>
      <c r="S20" s="46">
        <v>500</v>
      </c>
      <c r="T20" s="46"/>
      <c r="U20" s="46"/>
      <c r="V20" s="46">
        <v>60</v>
      </c>
      <c r="W20" s="46">
        <v>780</v>
      </c>
      <c r="X20" s="51">
        <f t="shared" si="0"/>
        <v>2000</v>
      </c>
      <c r="Y20" s="46"/>
    </row>
    <row r="21" s="37" customFormat="1" ht="28" customHeight="1" spans="1:25">
      <c r="A21" s="46">
        <v>17</v>
      </c>
      <c r="B21" s="62" t="s">
        <v>283</v>
      </c>
      <c r="C21" s="62" t="s">
        <v>302</v>
      </c>
      <c r="D21" s="62" t="s">
        <v>293</v>
      </c>
      <c r="E21" s="63">
        <v>1</v>
      </c>
      <c r="F21" s="46">
        <v>2014</v>
      </c>
      <c r="G21" s="46">
        <v>2018</v>
      </c>
      <c r="H21" s="46">
        <v>1</v>
      </c>
      <c r="I21" s="46">
        <v>100</v>
      </c>
      <c r="J21" s="46">
        <v>2</v>
      </c>
      <c r="K21" s="46">
        <v>200</v>
      </c>
      <c r="L21" s="46"/>
      <c r="M21" s="46"/>
      <c r="N21" s="46"/>
      <c r="O21" s="46"/>
      <c r="P21" s="46"/>
      <c r="Q21" s="46"/>
      <c r="R21" s="46">
        <v>2</v>
      </c>
      <c r="S21" s="46">
        <v>1000</v>
      </c>
      <c r="T21" s="46"/>
      <c r="U21" s="46"/>
      <c r="V21" s="46">
        <v>50</v>
      </c>
      <c r="W21" s="46">
        <v>650</v>
      </c>
      <c r="X21" s="51">
        <f t="shared" si="0"/>
        <v>1950</v>
      </c>
      <c r="Y21" s="46"/>
    </row>
    <row r="22" s="37" customFormat="1" ht="28" customHeight="1" spans="1:25">
      <c r="A22" s="46">
        <v>18</v>
      </c>
      <c r="B22" s="62" t="s">
        <v>283</v>
      </c>
      <c r="C22" s="62" t="s">
        <v>303</v>
      </c>
      <c r="D22" s="62" t="s">
        <v>285</v>
      </c>
      <c r="E22" s="63">
        <v>7</v>
      </c>
      <c r="F22" s="46">
        <v>2014</v>
      </c>
      <c r="G22" s="46">
        <v>2018</v>
      </c>
      <c r="H22" s="46">
        <v>4</v>
      </c>
      <c r="I22" s="46">
        <v>400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>
        <v>50</v>
      </c>
      <c r="W22" s="46">
        <v>650</v>
      </c>
      <c r="X22" s="51">
        <f t="shared" si="0"/>
        <v>1050</v>
      </c>
      <c r="Y22" s="46"/>
    </row>
    <row r="23" s="37" customFormat="1" ht="28" customHeight="1" spans="1:25">
      <c r="A23" s="46">
        <v>19</v>
      </c>
      <c r="B23" s="62" t="s">
        <v>283</v>
      </c>
      <c r="C23" s="62" t="s">
        <v>304</v>
      </c>
      <c r="D23" s="62" t="s">
        <v>293</v>
      </c>
      <c r="E23" s="63">
        <v>3</v>
      </c>
      <c r="F23" s="46">
        <v>2014</v>
      </c>
      <c r="G23" s="46">
        <v>2018</v>
      </c>
      <c r="H23" s="46"/>
      <c r="I23" s="46"/>
      <c r="J23" s="46">
        <v>5</v>
      </c>
      <c r="K23" s="46">
        <v>500</v>
      </c>
      <c r="L23" s="46"/>
      <c r="M23" s="46"/>
      <c r="N23" s="46"/>
      <c r="O23" s="46"/>
      <c r="P23" s="46"/>
      <c r="Q23" s="46"/>
      <c r="R23" s="46">
        <v>2</v>
      </c>
      <c r="S23" s="46">
        <v>1000</v>
      </c>
      <c r="T23" s="46"/>
      <c r="U23" s="46"/>
      <c r="V23" s="46"/>
      <c r="W23" s="46"/>
      <c r="X23" s="51">
        <f t="shared" si="0"/>
        <v>1500</v>
      </c>
      <c r="Y23" s="46"/>
    </row>
    <row r="24" s="37" customFormat="1" ht="28" customHeight="1" spans="1:25">
      <c r="A24" s="46">
        <v>20</v>
      </c>
      <c r="B24" s="62" t="s">
        <v>283</v>
      </c>
      <c r="C24" s="62" t="s">
        <v>305</v>
      </c>
      <c r="D24" s="62" t="s">
        <v>285</v>
      </c>
      <c r="E24" s="63">
        <v>5</v>
      </c>
      <c r="F24" s="46">
        <v>2014</v>
      </c>
      <c r="G24" s="46">
        <v>2018</v>
      </c>
      <c r="H24" s="46">
        <v>2</v>
      </c>
      <c r="I24" s="46">
        <v>200</v>
      </c>
      <c r="J24" s="46">
        <v>4</v>
      </c>
      <c r="K24" s="46">
        <v>400</v>
      </c>
      <c r="L24" s="46">
        <v>1.5</v>
      </c>
      <c r="M24" s="46">
        <v>150</v>
      </c>
      <c r="N24" s="46"/>
      <c r="O24" s="46"/>
      <c r="P24" s="46"/>
      <c r="Q24" s="46"/>
      <c r="R24" s="46"/>
      <c r="S24" s="46"/>
      <c r="T24" s="46"/>
      <c r="U24" s="46"/>
      <c r="V24" s="46">
        <v>50</v>
      </c>
      <c r="W24" s="46">
        <v>650</v>
      </c>
      <c r="X24" s="51">
        <f t="shared" si="0"/>
        <v>1400</v>
      </c>
      <c r="Y24" s="46"/>
    </row>
    <row r="25" s="37" customFormat="1" ht="28" customHeight="1" spans="1:25">
      <c r="A25" s="46">
        <v>21</v>
      </c>
      <c r="B25" s="62" t="s">
        <v>283</v>
      </c>
      <c r="C25" s="62" t="s">
        <v>306</v>
      </c>
      <c r="D25" s="62" t="s">
        <v>285</v>
      </c>
      <c r="E25" s="63">
        <v>1</v>
      </c>
      <c r="F25" s="46">
        <v>2014</v>
      </c>
      <c r="G25" s="46">
        <v>2018</v>
      </c>
      <c r="H25" s="46">
        <v>1</v>
      </c>
      <c r="I25" s="46">
        <v>100</v>
      </c>
      <c r="J25" s="46">
        <v>1</v>
      </c>
      <c r="K25" s="46">
        <v>100</v>
      </c>
      <c r="L25" s="46">
        <v>1</v>
      </c>
      <c r="M25" s="46">
        <v>100</v>
      </c>
      <c r="N25" s="46"/>
      <c r="O25" s="46"/>
      <c r="P25" s="46"/>
      <c r="Q25" s="46"/>
      <c r="R25" s="46"/>
      <c r="S25" s="46"/>
      <c r="T25" s="46"/>
      <c r="U25" s="46"/>
      <c r="V25" s="46">
        <v>50</v>
      </c>
      <c r="W25" s="46">
        <v>650</v>
      </c>
      <c r="X25" s="51">
        <f t="shared" si="0"/>
        <v>950</v>
      </c>
      <c r="Y25" s="46"/>
    </row>
    <row r="26" s="37" customFormat="1" ht="28" customHeight="1" spans="1:25">
      <c r="A26" s="46">
        <v>22</v>
      </c>
      <c r="B26" s="62" t="s">
        <v>283</v>
      </c>
      <c r="C26" s="62" t="s">
        <v>307</v>
      </c>
      <c r="D26" s="62" t="s">
        <v>285</v>
      </c>
      <c r="E26" s="63">
        <v>2</v>
      </c>
      <c r="F26" s="46">
        <v>2014</v>
      </c>
      <c r="G26" s="46">
        <v>2018</v>
      </c>
      <c r="H26" s="46"/>
      <c r="I26" s="46"/>
      <c r="J26" s="46"/>
      <c r="K26" s="46"/>
      <c r="L26" s="46">
        <v>1</v>
      </c>
      <c r="M26" s="46">
        <v>100</v>
      </c>
      <c r="N26" s="46"/>
      <c r="O26" s="46"/>
      <c r="P26" s="46"/>
      <c r="Q26" s="46"/>
      <c r="R26" s="46">
        <v>2</v>
      </c>
      <c r="S26" s="46">
        <v>1000</v>
      </c>
      <c r="T26" s="46"/>
      <c r="U26" s="46"/>
      <c r="V26" s="46"/>
      <c r="W26" s="46"/>
      <c r="X26" s="51">
        <f t="shared" si="0"/>
        <v>1100</v>
      </c>
      <c r="Y26" s="46"/>
    </row>
    <row r="27" s="37" customFormat="1" ht="28" customHeight="1" spans="1:25">
      <c r="A27" s="46">
        <v>23</v>
      </c>
      <c r="B27" s="62" t="s">
        <v>283</v>
      </c>
      <c r="C27" s="62" t="s">
        <v>308</v>
      </c>
      <c r="D27" s="62" t="s">
        <v>285</v>
      </c>
      <c r="E27" s="63">
        <v>4</v>
      </c>
      <c r="F27" s="46">
        <v>2014</v>
      </c>
      <c r="G27" s="46">
        <v>2018</v>
      </c>
      <c r="H27" s="46">
        <v>2</v>
      </c>
      <c r="I27" s="46">
        <v>200</v>
      </c>
      <c r="J27" s="46"/>
      <c r="K27" s="46"/>
      <c r="L27" s="46">
        <v>2</v>
      </c>
      <c r="M27" s="46">
        <v>200</v>
      </c>
      <c r="N27" s="46"/>
      <c r="O27" s="46"/>
      <c r="P27" s="46"/>
      <c r="Q27" s="46"/>
      <c r="R27" s="46"/>
      <c r="S27" s="46"/>
      <c r="T27" s="46"/>
      <c r="U27" s="46"/>
      <c r="V27" s="46">
        <v>100</v>
      </c>
      <c r="W27" s="46">
        <v>1300</v>
      </c>
      <c r="X27" s="51">
        <f t="shared" si="0"/>
        <v>1700</v>
      </c>
      <c r="Y27" s="46"/>
    </row>
    <row r="28" s="37" customFormat="1" ht="28" customHeight="1" spans="1:25">
      <c r="A28" s="46">
        <v>24</v>
      </c>
      <c r="B28" s="62" t="s">
        <v>283</v>
      </c>
      <c r="C28" s="62" t="s">
        <v>309</v>
      </c>
      <c r="D28" s="62" t="s">
        <v>293</v>
      </c>
      <c r="E28" s="63">
        <v>1</v>
      </c>
      <c r="F28" s="46">
        <v>2014</v>
      </c>
      <c r="G28" s="46">
        <v>2018</v>
      </c>
      <c r="H28" s="46">
        <v>1.5</v>
      </c>
      <c r="I28" s="46">
        <v>150</v>
      </c>
      <c r="J28" s="46"/>
      <c r="K28" s="46"/>
      <c r="L28" s="46"/>
      <c r="M28" s="46"/>
      <c r="N28" s="46"/>
      <c r="O28" s="46"/>
      <c r="P28" s="46"/>
      <c r="Q28" s="46"/>
      <c r="R28" s="46">
        <v>2</v>
      </c>
      <c r="S28" s="46">
        <v>1000</v>
      </c>
      <c r="T28" s="46"/>
      <c r="U28" s="46"/>
      <c r="V28" s="46"/>
      <c r="W28" s="46"/>
      <c r="X28" s="51">
        <f t="shared" si="0"/>
        <v>1150</v>
      </c>
      <c r="Y28" s="46"/>
    </row>
    <row r="29" s="37" customFormat="1" ht="28" customHeight="1" spans="1:25">
      <c r="A29" s="46">
        <v>25</v>
      </c>
      <c r="B29" s="62" t="s">
        <v>283</v>
      </c>
      <c r="C29" s="62" t="s">
        <v>310</v>
      </c>
      <c r="D29" s="62" t="s">
        <v>285</v>
      </c>
      <c r="E29" s="63">
        <v>2</v>
      </c>
      <c r="F29" s="46">
        <v>2014</v>
      </c>
      <c r="G29" s="46">
        <v>2018</v>
      </c>
      <c r="H29" s="46">
        <v>1.5</v>
      </c>
      <c r="I29" s="46">
        <v>150</v>
      </c>
      <c r="J29" s="46">
        <v>1</v>
      </c>
      <c r="K29" s="46">
        <v>100</v>
      </c>
      <c r="L29" s="46"/>
      <c r="M29" s="46"/>
      <c r="N29" s="64"/>
      <c r="O29" s="46"/>
      <c r="P29" s="46"/>
      <c r="Q29" s="46"/>
      <c r="R29" s="46">
        <v>2</v>
      </c>
      <c r="S29" s="46">
        <v>1000</v>
      </c>
      <c r="T29" s="46"/>
      <c r="U29" s="46"/>
      <c r="V29" s="46"/>
      <c r="W29" s="46"/>
      <c r="X29" s="51">
        <f t="shared" si="0"/>
        <v>1250</v>
      </c>
      <c r="Y29" s="46"/>
    </row>
    <row r="30" s="37" customFormat="1" ht="28" customHeight="1" spans="1:25">
      <c r="A30" s="46">
        <v>26</v>
      </c>
      <c r="B30" s="62" t="s">
        <v>283</v>
      </c>
      <c r="C30" s="62" t="s">
        <v>311</v>
      </c>
      <c r="D30" s="62" t="s">
        <v>293</v>
      </c>
      <c r="E30" s="63">
        <v>2</v>
      </c>
      <c r="F30" s="46">
        <v>2014</v>
      </c>
      <c r="G30" s="46">
        <v>2018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>
        <v>2</v>
      </c>
      <c r="S30" s="46">
        <v>1000</v>
      </c>
      <c r="T30" s="46"/>
      <c r="U30" s="46"/>
      <c r="V30" s="46"/>
      <c r="W30" s="46"/>
      <c r="X30" s="51">
        <f t="shared" si="0"/>
        <v>1000</v>
      </c>
      <c r="Y30" s="46"/>
    </row>
    <row r="31" s="37" customFormat="1" ht="28" customHeight="1" spans="1:25">
      <c r="A31" s="46">
        <v>27</v>
      </c>
      <c r="B31" s="62" t="s">
        <v>283</v>
      </c>
      <c r="C31" s="62" t="s">
        <v>312</v>
      </c>
      <c r="D31" s="62" t="s">
        <v>293</v>
      </c>
      <c r="E31" s="63">
        <v>1</v>
      </c>
      <c r="F31" s="46">
        <v>2014</v>
      </c>
      <c r="G31" s="46">
        <v>2018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>
        <v>2</v>
      </c>
      <c r="S31" s="46">
        <v>1000</v>
      </c>
      <c r="T31" s="46"/>
      <c r="U31" s="46"/>
      <c r="V31" s="46"/>
      <c r="W31" s="46"/>
      <c r="X31" s="51">
        <f t="shared" si="0"/>
        <v>1000</v>
      </c>
      <c r="Y31" s="46"/>
    </row>
    <row r="32" s="37" customFormat="1" ht="28" customHeight="1" spans="1:25">
      <c r="A32" s="46">
        <v>28</v>
      </c>
      <c r="B32" s="62" t="s">
        <v>283</v>
      </c>
      <c r="C32" s="62" t="s">
        <v>313</v>
      </c>
      <c r="D32" s="62" t="s">
        <v>285</v>
      </c>
      <c r="E32" s="63">
        <v>4</v>
      </c>
      <c r="F32" s="46">
        <v>2014</v>
      </c>
      <c r="G32" s="46">
        <v>2018</v>
      </c>
      <c r="H32" s="46">
        <v>1</v>
      </c>
      <c r="I32" s="46">
        <v>100</v>
      </c>
      <c r="J32" s="46">
        <v>1</v>
      </c>
      <c r="K32" s="46">
        <v>100</v>
      </c>
      <c r="L32" s="46">
        <v>1</v>
      </c>
      <c r="M32" s="46">
        <v>100</v>
      </c>
      <c r="N32" s="46"/>
      <c r="O32" s="46"/>
      <c r="P32" s="46"/>
      <c r="Q32" s="46"/>
      <c r="R32" s="46"/>
      <c r="S32" s="46"/>
      <c r="T32" s="46"/>
      <c r="U32" s="46"/>
      <c r="V32" s="46">
        <v>100</v>
      </c>
      <c r="W32" s="46">
        <v>1300</v>
      </c>
      <c r="X32" s="51">
        <f t="shared" si="0"/>
        <v>1600</v>
      </c>
      <c r="Y32" s="46"/>
    </row>
    <row r="33" s="37" customFormat="1" ht="28" customHeight="1" spans="1:25">
      <c r="A33" s="46">
        <v>29</v>
      </c>
      <c r="B33" s="62" t="s">
        <v>283</v>
      </c>
      <c r="C33" s="62" t="s">
        <v>314</v>
      </c>
      <c r="D33" s="62" t="s">
        <v>285</v>
      </c>
      <c r="E33" s="63">
        <v>2</v>
      </c>
      <c r="F33" s="46">
        <v>2014</v>
      </c>
      <c r="G33" s="46">
        <v>2018</v>
      </c>
      <c r="H33" s="46">
        <v>1.5</v>
      </c>
      <c r="I33" s="46">
        <v>150</v>
      </c>
      <c r="J33" s="46"/>
      <c r="K33" s="46"/>
      <c r="L33" s="46">
        <v>1</v>
      </c>
      <c r="M33" s="46">
        <v>100</v>
      </c>
      <c r="N33" s="46"/>
      <c r="O33" s="46"/>
      <c r="P33" s="46"/>
      <c r="Q33" s="46"/>
      <c r="R33" s="46"/>
      <c r="S33" s="46"/>
      <c r="T33" s="46"/>
      <c r="U33" s="46"/>
      <c r="V33" s="46">
        <v>50</v>
      </c>
      <c r="W33" s="46">
        <v>650</v>
      </c>
      <c r="X33" s="51">
        <f t="shared" si="0"/>
        <v>900</v>
      </c>
      <c r="Y33" s="46"/>
    </row>
    <row r="34" s="37" customFormat="1" ht="28" customHeight="1" spans="1:25">
      <c r="A34" s="46">
        <v>30</v>
      </c>
      <c r="B34" s="62" t="s">
        <v>283</v>
      </c>
      <c r="C34" s="62" t="s">
        <v>315</v>
      </c>
      <c r="D34" s="62" t="s">
        <v>293</v>
      </c>
      <c r="E34" s="63">
        <v>4</v>
      </c>
      <c r="F34" s="46">
        <v>2014</v>
      </c>
      <c r="G34" s="46">
        <v>2018</v>
      </c>
      <c r="H34" s="46">
        <v>2</v>
      </c>
      <c r="I34" s="46">
        <v>200</v>
      </c>
      <c r="J34" s="46"/>
      <c r="K34" s="46"/>
      <c r="L34" s="46">
        <v>1</v>
      </c>
      <c r="M34" s="46">
        <v>100</v>
      </c>
      <c r="N34" s="46"/>
      <c r="O34" s="46"/>
      <c r="P34" s="46"/>
      <c r="Q34" s="46"/>
      <c r="R34" s="46"/>
      <c r="S34" s="46"/>
      <c r="T34" s="46"/>
      <c r="U34" s="46"/>
      <c r="V34" s="46">
        <v>80</v>
      </c>
      <c r="W34" s="46">
        <v>1040</v>
      </c>
      <c r="X34" s="51">
        <f t="shared" si="0"/>
        <v>1340</v>
      </c>
      <c r="Y34" s="46"/>
    </row>
    <row r="35" s="37" customFormat="1" ht="28" customHeight="1" spans="1:25">
      <c r="A35" s="46">
        <v>31</v>
      </c>
      <c r="B35" s="62" t="s">
        <v>283</v>
      </c>
      <c r="C35" s="62" t="s">
        <v>316</v>
      </c>
      <c r="D35" s="62" t="s">
        <v>285</v>
      </c>
      <c r="E35" s="63">
        <v>2</v>
      </c>
      <c r="F35" s="46">
        <v>2014</v>
      </c>
      <c r="G35" s="46">
        <v>2018</v>
      </c>
      <c r="H35" s="46">
        <v>1</v>
      </c>
      <c r="I35" s="46">
        <v>100</v>
      </c>
      <c r="J35" s="46">
        <v>2.5</v>
      </c>
      <c r="K35" s="46">
        <v>250</v>
      </c>
      <c r="L35" s="46">
        <v>2</v>
      </c>
      <c r="M35" s="46">
        <v>200</v>
      </c>
      <c r="N35" s="46"/>
      <c r="O35" s="46"/>
      <c r="P35" s="46"/>
      <c r="Q35" s="46"/>
      <c r="R35" s="46"/>
      <c r="S35" s="46"/>
      <c r="T35" s="46"/>
      <c r="U35" s="46"/>
      <c r="V35" s="46">
        <v>50</v>
      </c>
      <c r="W35" s="46">
        <v>650</v>
      </c>
      <c r="X35" s="51">
        <f t="shared" si="0"/>
        <v>1200</v>
      </c>
      <c r="Y35" s="46"/>
    </row>
    <row r="36" s="37" customFormat="1" ht="28" customHeight="1" spans="1:25">
      <c r="A36" s="46">
        <v>32</v>
      </c>
      <c r="B36" s="62" t="s">
        <v>283</v>
      </c>
      <c r="C36" s="62" t="s">
        <v>317</v>
      </c>
      <c r="D36" s="62" t="s">
        <v>285</v>
      </c>
      <c r="E36" s="63">
        <v>3</v>
      </c>
      <c r="F36" s="46">
        <v>2014</v>
      </c>
      <c r="G36" s="46">
        <v>2018</v>
      </c>
      <c r="H36" s="46">
        <v>1</v>
      </c>
      <c r="I36" s="46">
        <v>100</v>
      </c>
      <c r="J36" s="46"/>
      <c r="K36" s="46"/>
      <c r="L36" s="46">
        <v>2.5</v>
      </c>
      <c r="M36" s="46">
        <v>250</v>
      </c>
      <c r="N36" s="46"/>
      <c r="O36" s="46"/>
      <c r="P36" s="46"/>
      <c r="Q36" s="46"/>
      <c r="R36" s="46"/>
      <c r="S36" s="46"/>
      <c r="T36" s="46"/>
      <c r="U36" s="46"/>
      <c r="V36" s="46">
        <v>50</v>
      </c>
      <c r="W36" s="46">
        <v>650</v>
      </c>
      <c r="X36" s="51">
        <f t="shared" si="0"/>
        <v>1000</v>
      </c>
      <c r="Y36" s="46"/>
    </row>
    <row r="37" s="37" customFormat="1" ht="28" customHeight="1" spans="1:25">
      <c r="A37" s="46">
        <v>33</v>
      </c>
      <c r="B37" s="62" t="s">
        <v>283</v>
      </c>
      <c r="C37" s="62" t="s">
        <v>318</v>
      </c>
      <c r="D37" s="62" t="s">
        <v>293</v>
      </c>
      <c r="E37" s="63">
        <v>2</v>
      </c>
      <c r="F37" s="46">
        <v>2014</v>
      </c>
      <c r="G37" s="46">
        <v>2018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>
        <v>2</v>
      </c>
      <c r="S37" s="46">
        <v>1000</v>
      </c>
      <c r="T37" s="46"/>
      <c r="U37" s="46"/>
      <c r="V37" s="46"/>
      <c r="W37" s="46"/>
      <c r="X37" s="51">
        <f t="shared" si="0"/>
        <v>1000</v>
      </c>
      <c r="Y37" s="46"/>
    </row>
    <row r="38" s="37" customFormat="1" ht="28" customHeight="1" spans="1:25">
      <c r="A38" s="46">
        <v>34</v>
      </c>
      <c r="B38" s="62" t="s">
        <v>283</v>
      </c>
      <c r="C38" s="62" t="s">
        <v>319</v>
      </c>
      <c r="D38" s="62" t="s">
        <v>285</v>
      </c>
      <c r="E38" s="63">
        <v>6</v>
      </c>
      <c r="F38" s="46">
        <v>2014</v>
      </c>
      <c r="G38" s="46">
        <v>2018</v>
      </c>
      <c r="H38" s="46">
        <v>1</v>
      </c>
      <c r="I38" s="46">
        <v>100</v>
      </c>
      <c r="J38" s="46">
        <v>2</v>
      </c>
      <c r="K38" s="46">
        <v>200</v>
      </c>
      <c r="L38" s="46">
        <v>2</v>
      </c>
      <c r="M38" s="46">
        <v>200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51">
        <f t="shared" si="0"/>
        <v>500</v>
      </c>
      <c r="Y38" s="46"/>
    </row>
    <row r="39" s="37" customFormat="1" ht="28" customHeight="1" spans="1:25">
      <c r="A39" s="46">
        <v>35</v>
      </c>
      <c r="B39" s="62" t="s">
        <v>283</v>
      </c>
      <c r="C39" s="62" t="s">
        <v>320</v>
      </c>
      <c r="D39" s="62" t="s">
        <v>285</v>
      </c>
      <c r="E39" s="63">
        <v>3</v>
      </c>
      <c r="F39" s="46">
        <v>2014</v>
      </c>
      <c r="G39" s="46">
        <v>2018</v>
      </c>
      <c r="H39" s="46">
        <v>2</v>
      </c>
      <c r="I39" s="46">
        <v>200</v>
      </c>
      <c r="J39" s="46"/>
      <c r="K39" s="46"/>
      <c r="L39" s="46"/>
      <c r="M39" s="46"/>
      <c r="N39" s="64"/>
      <c r="O39" s="46"/>
      <c r="P39" s="46"/>
      <c r="Q39" s="46"/>
      <c r="R39" s="46">
        <v>2</v>
      </c>
      <c r="S39" s="46">
        <v>1000</v>
      </c>
      <c r="T39" s="46"/>
      <c r="U39" s="46"/>
      <c r="V39" s="46"/>
      <c r="W39" s="46"/>
      <c r="X39" s="51">
        <f t="shared" si="0"/>
        <v>1200</v>
      </c>
      <c r="Y39" s="46"/>
    </row>
    <row r="40" s="37" customFormat="1" ht="28" customHeight="1" spans="1:25">
      <c r="A40" s="46">
        <v>36</v>
      </c>
      <c r="B40" s="62" t="s">
        <v>283</v>
      </c>
      <c r="C40" s="62" t="s">
        <v>321</v>
      </c>
      <c r="D40" s="62" t="s">
        <v>293</v>
      </c>
      <c r="E40" s="63">
        <v>3</v>
      </c>
      <c r="F40" s="46">
        <v>2014</v>
      </c>
      <c r="G40" s="46">
        <v>2018</v>
      </c>
      <c r="H40" s="46"/>
      <c r="I40" s="46"/>
      <c r="J40" s="46"/>
      <c r="K40" s="46"/>
      <c r="L40" s="46"/>
      <c r="M40" s="46"/>
      <c r="N40" s="64"/>
      <c r="O40" s="46"/>
      <c r="P40" s="46"/>
      <c r="Q40" s="46"/>
      <c r="R40" s="46">
        <v>2</v>
      </c>
      <c r="S40" s="46">
        <v>1000</v>
      </c>
      <c r="T40" s="46"/>
      <c r="U40" s="46"/>
      <c r="V40" s="46"/>
      <c r="W40" s="46"/>
      <c r="X40" s="51">
        <f t="shared" si="0"/>
        <v>1000</v>
      </c>
      <c r="Y40" s="46"/>
    </row>
    <row r="41" s="37" customFormat="1" ht="28" customHeight="1" spans="1:25">
      <c r="A41" s="46">
        <v>37</v>
      </c>
      <c r="B41" s="62" t="s">
        <v>283</v>
      </c>
      <c r="C41" s="62" t="s">
        <v>322</v>
      </c>
      <c r="D41" s="62" t="s">
        <v>285</v>
      </c>
      <c r="E41" s="63">
        <v>5</v>
      </c>
      <c r="F41" s="46">
        <v>2014</v>
      </c>
      <c r="G41" s="46">
        <v>2018</v>
      </c>
      <c r="H41" s="46">
        <v>2</v>
      </c>
      <c r="I41" s="46">
        <v>200</v>
      </c>
      <c r="J41" s="46"/>
      <c r="K41" s="46"/>
      <c r="L41" s="46">
        <v>2</v>
      </c>
      <c r="M41" s="46">
        <v>200</v>
      </c>
      <c r="N41" s="46"/>
      <c r="O41" s="46"/>
      <c r="P41" s="46"/>
      <c r="Q41" s="46"/>
      <c r="R41" s="46"/>
      <c r="S41" s="46"/>
      <c r="T41" s="46"/>
      <c r="U41" s="46"/>
      <c r="V41" s="46">
        <v>50</v>
      </c>
      <c r="W41" s="46">
        <v>650</v>
      </c>
      <c r="X41" s="51">
        <f t="shared" si="0"/>
        <v>1050</v>
      </c>
      <c r="Y41" s="46"/>
    </row>
    <row r="42" s="37" customFormat="1" ht="28" customHeight="1" spans="1:25">
      <c r="A42" s="46">
        <v>38</v>
      </c>
      <c r="B42" s="62" t="s">
        <v>283</v>
      </c>
      <c r="C42" s="62" t="s">
        <v>323</v>
      </c>
      <c r="D42" s="62" t="s">
        <v>285</v>
      </c>
      <c r="E42" s="63">
        <v>3</v>
      </c>
      <c r="F42" s="46">
        <v>2014</v>
      </c>
      <c r="G42" s="46">
        <v>2018</v>
      </c>
      <c r="H42" s="46">
        <v>1.5</v>
      </c>
      <c r="I42" s="46">
        <v>150</v>
      </c>
      <c r="J42" s="46"/>
      <c r="K42" s="46"/>
      <c r="L42" s="46">
        <v>1</v>
      </c>
      <c r="M42" s="46">
        <v>100</v>
      </c>
      <c r="N42" s="64"/>
      <c r="O42" s="46"/>
      <c r="P42" s="46"/>
      <c r="Q42" s="46"/>
      <c r="R42" s="46">
        <v>2</v>
      </c>
      <c r="S42" s="46">
        <v>1000</v>
      </c>
      <c r="T42" s="46"/>
      <c r="U42" s="46"/>
      <c r="V42" s="46"/>
      <c r="W42" s="46"/>
      <c r="X42" s="51">
        <f t="shared" si="0"/>
        <v>1250</v>
      </c>
      <c r="Y42" s="46"/>
    </row>
    <row r="43" s="37" customFormat="1" ht="28" customHeight="1" spans="1:25">
      <c r="A43" s="46">
        <v>39</v>
      </c>
      <c r="B43" s="68" t="s">
        <v>250</v>
      </c>
      <c r="C43" s="47" t="s">
        <v>324</v>
      </c>
      <c r="D43" s="48" t="s">
        <v>293</v>
      </c>
      <c r="E43" s="48">
        <v>4</v>
      </c>
      <c r="F43" s="68">
        <v>2016</v>
      </c>
      <c r="G43" s="47">
        <v>2019</v>
      </c>
      <c r="H43" s="46">
        <v>1.1</v>
      </c>
      <c r="I43" s="46">
        <v>110</v>
      </c>
      <c r="J43" s="46">
        <v>0.7</v>
      </c>
      <c r="K43" s="46">
        <v>70</v>
      </c>
      <c r="L43" s="48">
        <v>3.2</v>
      </c>
      <c r="M43" s="48">
        <v>320</v>
      </c>
      <c r="N43" s="48"/>
      <c r="O43" s="48"/>
      <c r="P43" s="48"/>
      <c r="Q43" s="48"/>
      <c r="R43" s="46">
        <v>3</v>
      </c>
      <c r="S43" s="46">
        <v>1500</v>
      </c>
      <c r="T43" s="46"/>
      <c r="U43" s="46"/>
      <c r="V43" s="46"/>
      <c r="W43" s="46"/>
      <c r="X43" s="51">
        <f t="shared" si="0"/>
        <v>2000</v>
      </c>
      <c r="Y43" s="46"/>
    </row>
    <row r="44" s="37" customFormat="1" ht="28" customHeight="1" spans="1:25">
      <c r="A44" s="46">
        <v>40</v>
      </c>
      <c r="B44" s="68" t="s">
        <v>250</v>
      </c>
      <c r="C44" s="47" t="s">
        <v>325</v>
      </c>
      <c r="D44" s="48" t="s">
        <v>293</v>
      </c>
      <c r="E44" s="48">
        <v>3</v>
      </c>
      <c r="F44" s="68">
        <v>2019</v>
      </c>
      <c r="G44" s="47">
        <v>2019</v>
      </c>
      <c r="H44" s="46"/>
      <c r="I44" s="46"/>
      <c r="J44" s="46"/>
      <c r="K44" s="46"/>
      <c r="L44" s="48"/>
      <c r="M44" s="48"/>
      <c r="N44" s="48"/>
      <c r="O44" s="48"/>
      <c r="P44" s="48">
        <v>6</v>
      </c>
      <c r="Q44" s="48">
        <v>6000</v>
      </c>
      <c r="R44" s="46"/>
      <c r="S44" s="46"/>
      <c r="T44" s="46"/>
      <c r="U44" s="46"/>
      <c r="V44" s="46"/>
      <c r="W44" s="46"/>
      <c r="X44" s="51">
        <f t="shared" si="0"/>
        <v>6000</v>
      </c>
      <c r="Y44" s="46"/>
    </row>
    <row r="45" s="37" customFormat="1" ht="28" customHeight="1" spans="1:25">
      <c r="A45" s="46">
        <v>41</v>
      </c>
      <c r="B45" s="68" t="s">
        <v>250</v>
      </c>
      <c r="C45" s="47" t="s">
        <v>327</v>
      </c>
      <c r="D45" s="48" t="s">
        <v>285</v>
      </c>
      <c r="E45" s="48">
        <v>3</v>
      </c>
      <c r="F45" s="68">
        <v>2019</v>
      </c>
      <c r="G45" s="47">
        <v>2019</v>
      </c>
      <c r="H45" s="46">
        <v>1</v>
      </c>
      <c r="I45" s="46">
        <v>100</v>
      </c>
      <c r="J45" s="46"/>
      <c r="K45" s="46"/>
      <c r="L45" s="48"/>
      <c r="M45" s="48"/>
      <c r="N45" s="48"/>
      <c r="O45" s="48"/>
      <c r="P45" s="48"/>
      <c r="Q45" s="48"/>
      <c r="R45" s="46">
        <v>10</v>
      </c>
      <c r="S45" s="46">
        <v>5000</v>
      </c>
      <c r="T45" s="46"/>
      <c r="U45" s="46"/>
      <c r="V45" s="46"/>
      <c r="W45" s="46"/>
      <c r="X45" s="51">
        <f t="shared" si="0"/>
        <v>5100</v>
      </c>
      <c r="Y45" s="46"/>
    </row>
    <row r="46" s="37" customFormat="1" ht="28" customHeight="1" spans="1:25">
      <c r="A46" s="46">
        <v>42</v>
      </c>
      <c r="B46" s="68" t="s">
        <v>245</v>
      </c>
      <c r="C46" s="47" t="s">
        <v>329</v>
      </c>
      <c r="D46" s="48" t="s">
        <v>285</v>
      </c>
      <c r="E46" s="48">
        <v>5</v>
      </c>
      <c r="F46" s="68">
        <v>2019</v>
      </c>
      <c r="G46" s="47">
        <v>2019</v>
      </c>
      <c r="H46" s="46">
        <v>1</v>
      </c>
      <c r="I46" s="46">
        <v>100</v>
      </c>
      <c r="J46" s="46">
        <v>13</v>
      </c>
      <c r="K46" s="46">
        <v>1300</v>
      </c>
      <c r="L46" s="48">
        <v>10</v>
      </c>
      <c r="M46" s="48">
        <v>1000</v>
      </c>
      <c r="N46" s="48"/>
      <c r="O46" s="48"/>
      <c r="P46" s="48"/>
      <c r="Q46" s="48"/>
      <c r="R46" s="46">
        <v>7</v>
      </c>
      <c r="S46" s="46">
        <v>3500</v>
      </c>
      <c r="T46" s="46"/>
      <c r="U46" s="46"/>
      <c r="V46" s="46"/>
      <c r="W46" s="46"/>
      <c r="X46" s="51">
        <f t="shared" si="0"/>
        <v>5900</v>
      </c>
      <c r="Y46" s="46"/>
    </row>
    <row r="47" s="37" customFormat="1" ht="28" customHeight="1" spans="1:25">
      <c r="A47" s="46">
        <v>43</v>
      </c>
      <c r="B47" s="68" t="s">
        <v>245</v>
      </c>
      <c r="C47" s="47" t="s">
        <v>330</v>
      </c>
      <c r="D47" s="48" t="s">
        <v>293</v>
      </c>
      <c r="E47" s="48">
        <v>4</v>
      </c>
      <c r="F47" s="68">
        <v>2019</v>
      </c>
      <c r="G47" s="47">
        <v>2019</v>
      </c>
      <c r="H47" s="46"/>
      <c r="I47" s="46"/>
      <c r="J47" s="46">
        <v>2.4</v>
      </c>
      <c r="K47" s="46">
        <v>240</v>
      </c>
      <c r="L47" s="48">
        <v>3</v>
      </c>
      <c r="M47" s="48">
        <v>300</v>
      </c>
      <c r="N47" s="48"/>
      <c r="O47" s="48"/>
      <c r="P47" s="48"/>
      <c r="Q47" s="48"/>
      <c r="R47" s="46">
        <v>8</v>
      </c>
      <c r="S47" s="46">
        <v>4000</v>
      </c>
      <c r="T47" s="46"/>
      <c r="U47" s="46"/>
      <c r="V47" s="46">
        <v>50</v>
      </c>
      <c r="W47" s="46">
        <v>650</v>
      </c>
      <c r="X47" s="51">
        <f t="shared" si="0"/>
        <v>5190</v>
      </c>
      <c r="Y47" s="46"/>
    </row>
    <row r="48" s="37" customFormat="1" ht="28" customHeight="1" spans="1:25">
      <c r="A48" s="46">
        <v>44</v>
      </c>
      <c r="B48" s="68" t="s">
        <v>245</v>
      </c>
      <c r="C48" s="47" t="s">
        <v>331</v>
      </c>
      <c r="D48" s="48" t="s">
        <v>285</v>
      </c>
      <c r="E48" s="48">
        <v>6</v>
      </c>
      <c r="F48" s="68">
        <v>2019</v>
      </c>
      <c r="G48" s="47">
        <v>2019</v>
      </c>
      <c r="H48" s="46"/>
      <c r="I48" s="46"/>
      <c r="J48" s="46">
        <v>3</v>
      </c>
      <c r="K48" s="46">
        <v>300</v>
      </c>
      <c r="L48" s="48">
        <v>4.2</v>
      </c>
      <c r="M48" s="48">
        <v>420</v>
      </c>
      <c r="N48" s="48">
        <v>3</v>
      </c>
      <c r="O48" s="48">
        <v>1500</v>
      </c>
      <c r="P48" s="48"/>
      <c r="Q48" s="48"/>
      <c r="R48" s="46">
        <v>4</v>
      </c>
      <c r="S48" s="46">
        <v>2000</v>
      </c>
      <c r="T48" s="46"/>
      <c r="U48" s="46"/>
      <c r="V48" s="46">
        <v>50</v>
      </c>
      <c r="W48" s="46">
        <v>650</v>
      </c>
      <c r="X48" s="51">
        <f t="shared" si="0"/>
        <v>4870</v>
      </c>
      <c r="Y48" s="46"/>
    </row>
    <row r="49" s="37" customFormat="1" ht="28" customHeight="1" spans="1:25">
      <c r="A49" s="46">
        <v>45</v>
      </c>
      <c r="B49" s="68" t="s">
        <v>245</v>
      </c>
      <c r="C49" s="47" t="s">
        <v>332</v>
      </c>
      <c r="D49" s="48" t="s">
        <v>285</v>
      </c>
      <c r="E49" s="48">
        <v>4</v>
      </c>
      <c r="F49" s="68">
        <v>2019</v>
      </c>
      <c r="G49" s="47">
        <v>2019</v>
      </c>
      <c r="H49" s="46"/>
      <c r="I49" s="46"/>
      <c r="J49" s="46">
        <v>3</v>
      </c>
      <c r="K49" s="46">
        <v>300</v>
      </c>
      <c r="L49" s="48">
        <v>2</v>
      </c>
      <c r="M49" s="48">
        <v>200</v>
      </c>
      <c r="N49" s="48">
        <v>3</v>
      </c>
      <c r="O49" s="48">
        <v>1500</v>
      </c>
      <c r="P49" s="48"/>
      <c r="Q49" s="48"/>
      <c r="R49" s="46">
        <v>4</v>
      </c>
      <c r="S49" s="46">
        <v>2000</v>
      </c>
      <c r="T49" s="46"/>
      <c r="U49" s="46"/>
      <c r="V49" s="46">
        <v>50</v>
      </c>
      <c r="W49" s="46">
        <v>650</v>
      </c>
      <c r="X49" s="51">
        <f t="shared" si="0"/>
        <v>4650</v>
      </c>
      <c r="Y49" s="46"/>
    </row>
    <row r="50" s="37" customFormat="1" ht="28" customHeight="1" spans="1:25">
      <c r="A50" s="46">
        <v>46</v>
      </c>
      <c r="B50" s="68" t="s">
        <v>245</v>
      </c>
      <c r="C50" s="47" t="s">
        <v>333</v>
      </c>
      <c r="D50" s="48" t="s">
        <v>285</v>
      </c>
      <c r="E50" s="48">
        <v>4</v>
      </c>
      <c r="F50" s="68">
        <v>2019</v>
      </c>
      <c r="G50" s="47">
        <v>2019</v>
      </c>
      <c r="H50" s="46"/>
      <c r="I50" s="46"/>
      <c r="J50" s="46">
        <v>1.7</v>
      </c>
      <c r="K50" s="46">
        <v>170</v>
      </c>
      <c r="L50" s="48">
        <v>2.8</v>
      </c>
      <c r="M50" s="48">
        <v>280</v>
      </c>
      <c r="N50" s="48">
        <v>3</v>
      </c>
      <c r="O50" s="48">
        <v>1500</v>
      </c>
      <c r="P50" s="48"/>
      <c r="Q50" s="48"/>
      <c r="R50" s="46">
        <v>4</v>
      </c>
      <c r="S50" s="46">
        <v>2000</v>
      </c>
      <c r="T50" s="46"/>
      <c r="U50" s="46"/>
      <c r="V50" s="46">
        <v>60</v>
      </c>
      <c r="W50" s="46">
        <v>780</v>
      </c>
      <c r="X50" s="51">
        <f t="shared" si="0"/>
        <v>4730</v>
      </c>
      <c r="Y50" s="46"/>
    </row>
    <row r="51" s="37" customFormat="1" ht="28" customHeight="1" spans="1:25">
      <c r="A51" s="46">
        <v>47</v>
      </c>
      <c r="B51" s="68" t="s">
        <v>245</v>
      </c>
      <c r="C51" s="47" t="s">
        <v>334</v>
      </c>
      <c r="D51" s="48" t="s">
        <v>285</v>
      </c>
      <c r="E51" s="48">
        <v>2</v>
      </c>
      <c r="F51" s="68">
        <v>2019</v>
      </c>
      <c r="G51" s="47">
        <v>2019</v>
      </c>
      <c r="H51" s="46"/>
      <c r="I51" s="46"/>
      <c r="J51" s="46"/>
      <c r="K51" s="46"/>
      <c r="L51" s="48">
        <v>4.3</v>
      </c>
      <c r="M51" s="48">
        <v>430</v>
      </c>
      <c r="N51" s="48"/>
      <c r="O51" s="48"/>
      <c r="P51" s="48"/>
      <c r="Q51" s="48"/>
      <c r="R51" s="46">
        <v>8</v>
      </c>
      <c r="S51" s="46">
        <v>4000</v>
      </c>
      <c r="T51" s="46"/>
      <c r="U51" s="46"/>
      <c r="V51" s="46"/>
      <c r="W51" s="46"/>
      <c r="X51" s="51">
        <f t="shared" si="0"/>
        <v>4430</v>
      </c>
      <c r="Y51" s="46"/>
    </row>
    <row r="52" s="37" customFormat="1" ht="28" customHeight="1" spans="1:25">
      <c r="A52" s="46">
        <v>48</v>
      </c>
      <c r="B52" s="68" t="s">
        <v>245</v>
      </c>
      <c r="C52" s="47" t="s">
        <v>335</v>
      </c>
      <c r="D52" s="48" t="s">
        <v>285</v>
      </c>
      <c r="E52" s="48">
        <v>4</v>
      </c>
      <c r="F52" s="68">
        <v>2019</v>
      </c>
      <c r="G52" s="47">
        <v>2019</v>
      </c>
      <c r="H52" s="46"/>
      <c r="I52" s="46"/>
      <c r="J52" s="46"/>
      <c r="K52" s="46"/>
      <c r="L52" s="48">
        <v>0.5</v>
      </c>
      <c r="M52" s="48">
        <v>50</v>
      </c>
      <c r="N52" s="48"/>
      <c r="O52" s="48"/>
      <c r="P52" s="48"/>
      <c r="Q52" s="48"/>
      <c r="R52" s="46">
        <v>8</v>
      </c>
      <c r="S52" s="46">
        <v>4000</v>
      </c>
      <c r="T52" s="46"/>
      <c r="U52" s="46"/>
      <c r="V52" s="46"/>
      <c r="W52" s="46"/>
      <c r="X52" s="51">
        <f t="shared" si="0"/>
        <v>4050</v>
      </c>
      <c r="Y52" s="46"/>
    </row>
    <row r="53" s="37" customFormat="1" ht="28" customHeight="1" spans="1:25">
      <c r="A53" s="46">
        <v>49</v>
      </c>
      <c r="B53" s="68" t="s">
        <v>245</v>
      </c>
      <c r="C53" s="47" t="s">
        <v>336</v>
      </c>
      <c r="D53" s="48" t="s">
        <v>285</v>
      </c>
      <c r="E53" s="48">
        <v>4</v>
      </c>
      <c r="F53" s="68">
        <v>2019</v>
      </c>
      <c r="G53" s="47">
        <v>2019</v>
      </c>
      <c r="H53" s="46"/>
      <c r="I53" s="46"/>
      <c r="J53" s="46"/>
      <c r="K53" s="46"/>
      <c r="L53" s="48">
        <v>2</v>
      </c>
      <c r="M53" s="48">
        <v>200</v>
      </c>
      <c r="N53" s="48"/>
      <c r="O53" s="48"/>
      <c r="P53" s="48"/>
      <c r="Q53" s="48"/>
      <c r="R53" s="46">
        <v>7</v>
      </c>
      <c r="S53" s="46">
        <v>3500</v>
      </c>
      <c r="T53" s="46"/>
      <c r="U53" s="46"/>
      <c r="V53" s="46"/>
      <c r="W53" s="46"/>
      <c r="X53" s="51">
        <f t="shared" si="0"/>
        <v>3700</v>
      </c>
      <c r="Y53" s="46"/>
    </row>
    <row r="54" s="37" customFormat="1" ht="28" customHeight="1" spans="1:25">
      <c r="A54" s="46">
        <v>50</v>
      </c>
      <c r="B54" s="68" t="s">
        <v>245</v>
      </c>
      <c r="C54" s="47" t="s">
        <v>337</v>
      </c>
      <c r="D54" s="48" t="s">
        <v>285</v>
      </c>
      <c r="E54" s="48">
        <v>3</v>
      </c>
      <c r="F54" s="68">
        <v>2019</v>
      </c>
      <c r="G54" s="47">
        <v>2019</v>
      </c>
      <c r="H54" s="46">
        <v>1.5</v>
      </c>
      <c r="I54" s="46">
        <v>150</v>
      </c>
      <c r="J54" s="46"/>
      <c r="K54" s="46"/>
      <c r="L54" s="48">
        <v>1</v>
      </c>
      <c r="M54" s="48">
        <v>100</v>
      </c>
      <c r="N54" s="48"/>
      <c r="O54" s="48"/>
      <c r="P54" s="48"/>
      <c r="Q54" s="48"/>
      <c r="R54" s="46">
        <v>6</v>
      </c>
      <c r="S54" s="46">
        <v>3000</v>
      </c>
      <c r="T54" s="46"/>
      <c r="U54" s="46"/>
      <c r="V54" s="46"/>
      <c r="W54" s="46"/>
      <c r="X54" s="51">
        <f t="shared" si="0"/>
        <v>3250</v>
      </c>
      <c r="Y54" s="46"/>
    </row>
    <row r="55" s="37" customFormat="1" ht="28" customHeight="1" spans="1:25">
      <c r="A55" s="46">
        <v>51</v>
      </c>
      <c r="B55" s="68" t="s">
        <v>245</v>
      </c>
      <c r="C55" s="47" t="s">
        <v>338</v>
      </c>
      <c r="D55" s="48" t="s">
        <v>285</v>
      </c>
      <c r="E55" s="48">
        <v>4</v>
      </c>
      <c r="F55" s="68">
        <v>2019</v>
      </c>
      <c r="G55" s="47">
        <v>2019</v>
      </c>
      <c r="H55" s="46">
        <v>1</v>
      </c>
      <c r="I55" s="46">
        <v>100</v>
      </c>
      <c r="J55" s="46">
        <v>0.6</v>
      </c>
      <c r="K55" s="46">
        <v>60</v>
      </c>
      <c r="L55" s="48"/>
      <c r="M55" s="48"/>
      <c r="N55" s="48"/>
      <c r="O55" s="48"/>
      <c r="P55" s="48"/>
      <c r="Q55" s="48"/>
      <c r="R55" s="46">
        <v>7</v>
      </c>
      <c r="S55" s="46">
        <v>3500</v>
      </c>
      <c r="T55" s="46">
        <v>100</v>
      </c>
      <c r="U55" s="46">
        <v>1300</v>
      </c>
      <c r="V55" s="46"/>
      <c r="W55" s="46"/>
      <c r="X55" s="51">
        <f t="shared" si="0"/>
        <v>4960</v>
      </c>
      <c r="Y55" s="46"/>
    </row>
    <row r="56" s="37" customFormat="1" ht="28" customHeight="1" spans="1:25">
      <c r="A56" s="46">
        <v>52</v>
      </c>
      <c r="B56" s="68" t="s">
        <v>245</v>
      </c>
      <c r="C56" s="47" t="s">
        <v>339</v>
      </c>
      <c r="D56" s="48" t="s">
        <v>293</v>
      </c>
      <c r="E56" s="48">
        <v>6</v>
      </c>
      <c r="F56" s="68">
        <v>2019</v>
      </c>
      <c r="G56" s="47">
        <v>2019</v>
      </c>
      <c r="H56" s="46">
        <v>3</v>
      </c>
      <c r="I56" s="46">
        <v>300</v>
      </c>
      <c r="J56" s="46"/>
      <c r="K56" s="46"/>
      <c r="L56" s="48">
        <v>0.5</v>
      </c>
      <c r="M56" s="48">
        <v>50</v>
      </c>
      <c r="N56" s="48"/>
      <c r="O56" s="48"/>
      <c r="P56" s="48"/>
      <c r="Q56" s="48"/>
      <c r="R56" s="46">
        <v>7</v>
      </c>
      <c r="S56" s="46">
        <v>3500</v>
      </c>
      <c r="T56" s="46"/>
      <c r="U56" s="46"/>
      <c r="V56" s="46">
        <v>100</v>
      </c>
      <c r="W56" s="46">
        <v>1300</v>
      </c>
      <c r="X56" s="51">
        <f t="shared" si="0"/>
        <v>5150</v>
      </c>
      <c r="Y56" s="46"/>
    </row>
    <row r="57" s="40" customFormat="1" ht="28" customHeight="1" spans="1:25">
      <c r="A57" s="46">
        <v>53</v>
      </c>
      <c r="B57" s="68" t="s">
        <v>245</v>
      </c>
      <c r="C57" s="47" t="s">
        <v>340</v>
      </c>
      <c r="D57" s="48" t="s">
        <v>293</v>
      </c>
      <c r="E57" s="48">
        <v>2</v>
      </c>
      <c r="F57" s="68">
        <v>2019</v>
      </c>
      <c r="G57" s="47">
        <v>2019</v>
      </c>
      <c r="H57" s="46">
        <v>3</v>
      </c>
      <c r="I57" s="46">
        <v>300</v>
      </c>
      <c r="J57" s="46">
        <v>2</v>
      </c>
      <c r="K57" s="46">
        <v>200</v>
      </c>
      <c r="L57" s="48"/>
      <c r="M57" s="48"/>
      <c r="N57" s="48"/>
      <c r="O57" s="48"/>
      <c r="P57" s="48"/>
      <c r="Q57" s="48"/>
      <c r="R57" s="46">
        <v>5</v>
      </c>
      <c r="S57" s="46">
        <v>2500</v>
      </c>
      <c r="T57" s="46"/>
      <c r="U57" s="46"/>
      <c r="V57" s="46">
        <v>200</v>
      </c>
      <c r="W57" s="46">
        <v>2600</v>
      </c>
      <c r="X57" s="51">
        <f t="shared" si="0"/>
        <v>5600</v>
      </c>
      <c r="Y57" s="46"/>
    </row>
    <row r="58" s="40" customFormat="1" ht="28" customHeight="1" spans="1:25">
      <c r="A58" s="46">
        <v>54</v>
      </c>
      <c r="B58" s="68" t="s">
        <v>245</v>
      </c>
      <c r="C58" s="47" t="s">
        <v>341</v>
      </c>
      <c r="D58" s="48" t="s">
        <v>285</v>
      </c>
      <c r="E58" s="48">
        <v>1</v>
      </c>
      <c r="F58" s="68">
        <v>2019</v>
      </c>
      <c r="G58" s="47">
        <v>2019</v>
      </c>
      <c r="H58" s="46"/>
      <c r="I58" s="46"/>
      <c r="J58" s="46"/>
      <c r="K58" s="46"/>
      <c r="L58" s="48">
        <v>1</v>
      </c>
      <c r="M58" s="48">
        <v>100</v>
      </c>
      <c r="N58" s="48"/>
      <c r="O58" s="48"/>
      <c r="P58" s="48"/>
      <c r="Q58" s="48"/>
      <c r="R58" s="46">
        <v>10</v>
      </c>
      <c r="S58" s="46">
        <v>5000</v>
      </c>
      <c r="T58" s="46"/>
      <c r="U58" s="46"/>
      <c r="V58" s="46"/>
      <c r="W58" s="46"/>
      <c r="X58" s="51">
        <f t="shared" si="0"/>
        <v>5100</v>
      </c>
      <c r="Y58" s="46"/>
    </row>
    <row r="59" s="40" customFormat="1" ht="28" customHeight="1" spans="1:25">
      <c r="A59" s="46">
        <v>55</v>
      </c>
      <c r="B59" s="68" t="s">
        <v>245</v>
      </c>
      <c r="C59" s="47" t="s">
        <v>342</v>
      </c>
      <c r="D59" s="48" t="s">
        <v>293</v>
      </c>
      <c r="E59" s="48">
        <v>5</v>
      </c>
      <c r="F59" s="68">
        <v>2019</v>
      </c>
      <c r="G59" s="47">
        <v>2019</v>
      </c>
      <c r="H59" s="46">
        <v>3</v>
      </c>
      <c r="I59" s="46">
        <v>300</v>
      </c>
      <c r="J59" s="46"/>
      <c r="K59" s="46"/>
      <c r="L59" s="48"/>
      <c r="M59" s="48"/>
      <c r="N59" s="48"/>
      <c r="O59" s="48"/>
      <c r="P59" s="48"/>
      <c r="Q59" s="48"/>
      <c r="R59" s="46">
        <v>6</v>
      </c>
      <c r="S59" s="46">
        <v>3000</v>
      </c>
      <c r="T59" s="46"/>
      <c r="U59" s="46"/>
      <c r="V59" s="46"/>
      <c r="W59" s="46"/>
      <c r="X59" s="51">
        <f t="shared" si="0"/>
        <v>3300</v>
      </c>
      <c r="Y59" s="46"/>
    </row>
    <row r="60" s="40" customFormat="1" ht="28" customHeight="1" spans="1:25">
      <c r="A60" s="46">
        <v>56</v>
      </c>
      <c r="B60" s="68" t="s">
        <v>245</v>
      </c>
      <c r="C60" s="47" t="s">
        <v>343</v>
      </c>
      <c r="D60" s="48" t="s">
        <v>285</v>
      </c>
      <c r="E60" s="48">
        <v>4</v>
      </c>
      <c r="F60" s="68">
        <v>2019</v>
      </c>
      <c r="G60" s="47">
        <v>2019</v>
      </c>
      <c r="H60" s="46">
        <v>4</v>
      </c>
      <c r="I60" s="46">
        <v>400</v>
      </c>
      <c r="J60" s="46">
        <v>0.5</v>
      </c>
      <c r="K60" s="46">
        <v>50</v>
      </c>
      <c r="L60" s="48"/>
      <c r="M60" s="48"/>
      <c r="N60" s="48"/>
      <c r="O60" s="48"/>
      <c r="P60" s="48"/>
      <c r="Q60" s="48"/>
      <c r="R60" s="46">
        <v>10</v>
      </c>
      <c r="S60" s="46">
        <v>5000</v>
      </c>
      <c r="T60" s="46"/>
      <c r="U60" s="46"/>
      <c r="V60" s="46"/>
      <c r="W60" s="46"/>
      <c r="X60" s="51">
        <f t="shared" si="0"/>
        <v>5450</v>
      </c>
      <c r="Y60" s="46"/>
    </row>
    <row r="61" s="40" customFormat="1" ht="28" customHeight="1" spans="1:25">
      <c r="A61" s="46">
        <v>57</v>
      </c>
      <c r="B61" s="68" t="s">
        <v>245</v>
      </c>
      <c r="C61" s="47" t="s">
        <v>344</v>
      </c>
      <c r="D61" s="48" t="s">
        <v>285</v>
      </c>
      <c r="E61" s="48">
        <v>2</v>
      </c>
      <c r="F61" s="68">
        <v>2019</v>
      </c>
      <c r="G61" s="47">
        <v>2019</v>
      </c>
      <c r="H61" s="46">
        <v>3.6</v>
      </c>
      <c r="I61" s="46">
        <v>360</v>
      </c>
      <c r="J61" s="46">
        <v>2</v>
      </c>
      <c r="K61" s="46">
        <v>200</v>
      </c>
      <c r="L61" s="48"/>
      <c r="M61" s="48"/>
      <c r="N61" s="48"/>
      <c r="O61" s="48"/>
      <c r="P61" s="48"/>
      <c r="Q61" s="48"/>
      <c r="R61" s="46">
        <v>10</v>
      </c>
      <c r="S61" s="46">
        <v>5000</v>
      </c>
      <c r="T61" s="46"/>
      <c r="U61" s="46"/>
      <c r="V61" s="46"/>
      <c r="W61" s="46"/>
      <c r="X61" s="51">
        <f t="shared" si="0"/>
        <v>5560</v>
      </c>
      <c r="Y61" s="46"/>
    </row>
    <row r="62" s="40" customFormat="1" ht="28" customHeight="1" spans="1:25">
      <c r="A62" s="46">
        <v>58</v>
      </c>
      <c r="B62" s="68" t="s">
        <v>245</v>
      </c>
      <c r="C62" s="47" t="s">
        <v>345</v>
      </c>
      <c r="D62" s="48" t="s">
        <v>293</v>
      </c>
      <c r="E62" s="48">
        <v>6</v>
      </c>
      <c r="F62" s="68">
        <v>2019</v>
      </c>
      <c r="G62" s="47">
        <v>2019</v>
      </c>
      <c r="H62" s="46"/>
      <c r="I62" s="46"/>
      <c r="J62" s="46"/>
      <c r="K62" s="46"/>
      <c r="L62" s="48">
        <v>3</v>
      </c>
      <c r="M62" s="48">
        <v>300</v>
      </c>
      <c r="N62" s="48"/>
      <c r="O62" s="48"/>
      <c r="P62" s="48"/>
      <c r="Q62" s="48"/>
      <c r="R62" s="46">
        <v>6</v>
      </c>
      <c r="S62" s="46">
        <v>3000</v>
      </c>
      <c r="T62" s="46"/>
      <c r="U62" s="46"/>
      <c r="V62" s="46"/>
      <c r="W62" s="46"/>
      <c r="X62" s="51">
        <f t="shared" si="0"/>
        <v>3300</v>
      </c>
      <c r="Y62" s="46"/>
    </row>
    <row r="63" s="40" customFormat="1" ht="28" customHeight="1" spans="1:25">
      <c r="A63" s="46">
        <v>59</v>
      </c>
      <c r="B63" s="68" t="s">
        <v>245</v>
      </c>
      <c r="C63" s="47" t="s">
        <v>346</v>
      </c>
      <c r="D63" s="48" t="s">
        <v>285</v>
      </c>
      <c r="E63" s="48">
        <v>5</v>
      </c>
      <c r="F63" s="68">
        <v>2019</v>
      </c>
      <c r="G63" s="47">
        <v>2019</v>
      </c>
      <c r="H63" s="46">
        <v>4.3</v>
      </c>
      <c r="I63" s="46">
        <v>430</v>
      </c>
      <c r="J63" s="46">
        <v>5</v>
      </c>
      <c r="K63" s="46">
        <v>500</v>
      </c>
      <c r="L63" s="48"/>
      <c r="M63" s="48"/>
      <c r="N63" s="48"/>
      <c r="O63" s="48"/>
      <c r="P63" s="48"/>
      <c r="Q63" s="48"/>
      <c r="R63" s="46">
        <v>4</v>
      </c>
      <c r="S63" s="46">
        <v>2000</v>
      </c>
      <c r="T63" s="46">
        <v>50</v>
      </c>
      <c r="U63" s="46">
        <v>650</v>
      </c>
      <c r="V63" s="46"/>
      <c r="W63" s="46"/>
      <c r="X63" s="51">
        <f t="shared" si="0"/>
        <v>3580</v>
      </c>
      <c r="Y63" s="46"/>
    </row>
    <row r="64" s="40" customFormat="1" ht="28" customHeight="1" spans="1:25">
      <c r="A64" s="46">
        <v>60</v>
      </c>
      <c r="B64" s="68" t="s">
        <v>201</v>
      </c>
      <c r="C64" s="47" t="s">
        <v>347</v>
      </c>
      <c r="D64" s="48" t="s">
        <v>293</v>
      </c>
      <c r="E64" s="48">
        <v>3</v>
      </c>
      <c r="F64" s="68">
        <v>2019</v>
      </c>
      <c r="G64" s="47">
        <v>2019</v>
      </c>
      <c r="H64" s="48"/>
      <c r="I64" s="48"/>
      <c r="J64" s="48"/>
      <c r="K64" s="48"/>
      <c r="L64" s="48">
        <v>3</v>
      </c>
      <c r="M64" s="48">
        <v>300</v>
      </c>
      <c r="N64" s="48">
        <v>2</v>
      </c>
      <c r="O64" s="48">
        <v>1000</v>
      </c>
      <c r="P64" s="48"/>
      <c r="Q64" s="48"/>
      <c r="R64" s="46">
        <v>4</v>
      </c>
      <c r="S64" s="46">
        <v>2000</v>
      </c>
      <c r="T64" s="46"/>
      <c r="U64" s="46"/>
      <c r="V64" s="46">
        <v>200</v>
      </c>
      <c r="W64" s="46">
        <v>2600</v>
      </c>
      <c r="X64" s="51">
        <f t="shared" si="0"/>
        <v>5900</v>
      </c>
      <c r="Y64" s="46"/>
    </row>
    <row r="65" s="40" customFormat="1" ht="28" customHeight="1" spans="1:25">
      <c r="A65" s="46">
        <v>61</v>
      </c>
      <c r="B65" s="68" t="s">
        <v>164</v>
      </c>
      <c r="C65" s="47" t="s">
        <v>348</v>
      </c>
      <c r="D65" s="48" t="s">
        <v>285</v>
      </c>
      <c r="E65" s="48">
        <v>3</v>
      </c>
      <c r="F65" s="68">
        <v>2019</v>
      </c>
      <c r="G65" s="47">
        <v>2019</v>
      </c>
      <c r="H65" s="48">
        <v>5</v>
      </c>
      <c r="I65" s="48">
        <v>500</v>
      </c>
      <c r="J65" s="48"/>
      <c r="K65" s="48"/>
      <c r="L65" s="46">
        <v>4.6</v>
      </c>
      <c r="M65" s="46">
        <v>460</v>
      </c>
      <c r="N65" s="48"/>
      <c r="O65" s="48"/>
      <c r="P65" s="48"/>
      <c r="Q65" s="48"/>
      <c r="R65" s="46">
        <v>4</v>
      </c>
      <c r="S65" s="46">
        <v>2000</v>
      </c>
      <c r="T65" s="46"/>
      <c r="U65" s="46"/>
      <c r="V65" s="46"/>
      <c r="W65" s="46"/>
      <c r="X65" s="51">
        <f t="shared" si="0"/>
        <v>2960</v>
      </c>
      <c r="Y65" s="46"/>
    </row>
    <row r="66" s="40" customFormat="1" ht="28" customHeight="1" spans="1:25">
      <c r="A66" s="46">
        <v>62</v>
      </c>
      <c r="B66" s="68" t="s">
        <v>164</v>
      </c>
      <c r="C66" s="47" t="s">
        <v>359</v>
      </c>
      <c r="D66" s="48" t="s">
        <v>285</v>
      </c>
      <c r="E66" s="48">
        <v>5</v>
      </c>
      <c r="F66" s="68">
        <v>2019</v>
      </c>
      <c r="G66" s="47">
        <v>2019</v>
      </c>
      <c r="H66" s="48">
        <v>7</v>
      </c>
      <c r="I66" s="48">
        <v>700</v>
      </c>
      <c r="J66" s="48"/>
      <c r="K66" s="48"/>
      <c r="L66" s="48"/>
      <c r="M66" s="48"/>
      <c r="N66" s="48"/>
      <c r="O66" s="48"/>
      <c r="P66" s="48"/>
      <c r="Q66" s="48"/>
      <c r="R66" s="46"/>
      <c r="S66" s="46"/>
      <c r="T66" s="46"/>
      <c r="U66" s="46"/>
      <c r="V66" s="46"/>
      <c r="W66" s="46"/>
      <c r="X66" s="51">
        <f t="shared" si="0"/>
        <v>700</v>
      </c>
      <c r="Y66" s="46"/>
    </row>
    <row r="67" s="40" customFormat="1" ht="28" customHeight="1" spans="1:25">
      <c r="A67" s="46">
        <v>63</v>
      </c>
      <c r="B67" s="68" t="s">
        <v>164</v>
      </c>
      <c r="C67" s="47" t="s">
        <v>349</v>
      </c>
      <c r="D67" s="48" t="s">
        <v>285</v>
      </c>
      <c r="E67" s="48">
        <v>3</v>
      </c>
      <c r="F67" s="68">
        <v>2019</v>
      </c>
      <c r="G67" s="47">
        <v>2019</v>
      </c>
      <c r="H67" s="48">
        <v>8</v>
      </c>
      <c r="I67" s="48">
        <v>800</v>
      </c>
      <c r="J67" s="48"/>
      <c r="K67" s="48"/>
      <c r="L67" s="48">
        <v>2</v>
      </c>
      <c r="M67" s="48">
        <v>200</v>
      </c>
      <c r="N67" s="48"/>
      <c r="O67" s="48"/>
      <c r="P67" s="48"/>
      <c r="Q67" s="48"/>
      <c r="R67" s="46"/>
      <c r="S67" s="46"/>
      <c r="T67" s="46"/>
      <c r="U67" s="46"/>
      <c r="V67" s="46"/>
      <c r="W67" s="46"/>
      <c r="X67" s="51">
        <f t="shared" si="0"/>
        <v>1000</v>
      </c>
      <c r="Y67" s="46"/>
    </row>
    <row r="68" s="40" customFormat="1" ht="28" customHeight="1" spans="1:25">
      <c r="A68" s="46">
        <v>64</v>
      </c>
      <c r="B68" s="68" t="s">
        <v>350</v>
      </c>
      <c r="C68" s="47" t="s">
        <v>351</v>
      </c>
      <c r="D68" s="48" t="s">
        <v>285</v>
      </c>
      <c r="E68" s="48">
        <v>4</v>
      </c>
      <c r="F68" s="68">
        <v>2019</v>
      </c>
      <c r="G68" s="47">
        <v>2019</v>
      </c>
      <c r="H68" s="46"/>
      <c r="I68" s="46"/>
      <c r="J68" s="46">
        <v>5</v>
      </c>
      <c r="K68" s="46">
        <v>500</v>
      </c>
      <c r="L68" s="48">
        <v>1</v>
      </c>
      <c r="M68" s="48">
        <v>100</v>
      </c>
      <c r="N68" s="48"/>
      <c r="O68" s="48"/>
      <c r="P68" s="48"/>
      <c r="Q68" s="48"/>
      <c r="R68" s="46">
        <v>6</v>
      </c>
      <c r="S68" s="46">
        <v>3000</v>
      </c>
      <c r="T68" s="46"/>
      <c r="U68" s="46"/>
      <c r="V68" s="46"/>
      <c r="W68" s="46"/>
      <c r="X68" s="51">
        <f t="shared" si="0"/>
        <v>3600</v>
      </c>
      <c r="Y68" s="46"/>
    </row>
    <row r="69" s="40" customFormat="1" ht="28" customHeight="1" spans="1:25">
      <c r="A69" s="46">
        <v>65</v>
      </c>
      <c r="B69" s="68" t="s">
        <v>350</v>
      </c>
      <c r="C69" s="47" t="s">
        <v>352</v>
      </c>
      <c r="D69" s="48" t="s">
        <v>285</v>
      </c>
      <c r="E69" s="48">
        <v>1</v>
      </c>
      <c r="F69" s="68">
        <v>2019</v>
      </c>
      <c r="G69" s="47">
        <v>2019</v>
      </c>
      <c r="H69" s="46">
        <v>4</v>
      </c>
      <c r="I69" s="46">
        <v>400</v>
      </c>
      <c r="J69" s="46"/>
      <c r="K69" s="46"/>
      <c r="L69" s="48">
        <v>1</v>
      </c>
      <c r="M69" s="48">
        <v>100</v>
      </c>
      <c r="N69" s="48"/>
      <c r="O69" s="48"/>
      <c r="P69" s="48"/>
      <c r="Q69" s="48"/>
      <c r="R69" s="46"/>
      <c r="S69" s="46"/>
      <c r="T69" s="46"/>
      <c r="U69" s="46"/>
      <c r="V69" s="46"/>
      <c r="W69" s="46"/>
      <c r="X69" s="51">
        <f t="shared" ref="X69:X73" si="1">I69+K69+M69+O69+Q69+S69+U69+W69</f>
        <v>500</v>
      </c>
      <c r="Y69" s="46"/>
    </row>
    <row r="70" s="40" customFormat="1" ht="28" customHeight="1" spans="1:25">
      <c r="A70" s="46">
        <v>66</v>
      </c>
      <c r="B70" s="68" t="s">
        <v>350</v>
      </c>
      <c r="C70" s="47" t="s">
        <v>353</v>
      </c>
      <c r="D70" s="48" t="s">
        <v>293</v>
      </c>
      <c r="E70" s="48">
        <v>2</v>
      </c>
      <c r="F70" s="68">
        <v>2016</v>
      </c>
      <c r="G70" s="47">
        <v>2019</v>
      </c>
      <c r="H70" s="46">
        <v>1</v>
      </c>
      <c r="I70" s="46">
        <v>100</v>
      </c>
      <c r="J70" s="46"/>
      <c r="K70" s="46"/>
      <c r="L70" s="48">
        <v>1</v>
      </c>
      <c r="M70" s="48">
        <v>100</v>
      </c>
      <c r="N70" s="48"/>
      <c r="O70" s="48"/>
      <c r="P70" s="48"/>
      <c r="Q70" s="48"/>
      <c r="R70" s="46">
        <v>3</v>
      </c>
      <c r="S70" s="46">
        <v>1500</v>
      </c>
      <c r="T70" s="46"/>
      <c r="U70" s="46"/>
      <c r="V70" s="46"/>
      <c r="W70" s="46"/>
      <c r="X70" s="51">
        <f t="shared" si="1"/>
        <v>1700</v>
      </c>
      <c r="Y70" s="46"/>
    </row>
    <row r="71" s="40" customFormat="1" ht="28" customHeight="1" spans="1:25">
      <c r="A71" s="46">
        <v>67</v>
      </c>
      <c r="B71" s="68" t="s">
        <v>350</v>
      </c>
      <c r="C71" s="47" t="s">
        <v>354</v>
      </c>
      <c r="D71" s="48" t="s">
        <v>285</v>
      </c>
      <c r="E71" s="48">
        <v>3</v>
      </c>
      <c r="F71" s="68">
        <v>2018</v>
      </c>
      <c r="G71" s="47">
        <v>2019</v>
      </c>
      <c r="H71" s="46">
        <v>2</v>
      </c>
      <c r="I71" s="46">
        <v>200</v>
      </c>
      <c r="J71" s="46">
        <v>1</v>
      </c>
      <c r="K71" s="46">
        <v>100</v>
      </c>
      <c r="L71" s="48">
        <v>2</v>
      </c>
      <c r="M71" s="48">
        <v>200</v>
      </c>
      <c r="N71" s="48"/>
      <c r="O71" s="48"/>
      <c r="P71" s="48"/>
      <c r="Q71" s="48"/>
      <c r="R71" s="46">
        <v>4</v>
      </c>
      <c r="S71" s="46">
        <v>2000</v>
      </c>
      <c r="T71" s="46"/>
      <c r="U71" s="46"/>
      <c r="V71" s="46"/>
      <c r="W71" s="46"/>
      <c r="X71" s="51">
        <f t="shared" si="1"/>
        <v>2500</v>
      </c>
      <c r="Y71" s="46"/>
    </row>
    <row r="72" s="40" customFormat="1" ht="28" customHeight="1" spans="1:25">
      <c r="A72" s="46">
        <v>68</v>
      </c>
      <c r="B72" s="68" t="s">
        <v>350</v>
      </c>
      <c r="C72" s="47" t="s">
        <v>355</v>
      </c>
      <c r="D72" s="48" t="s">
        <v>285</v>
      </c>
      <c r="E72" s="48">
        <v>4</v>
      </c>
      <c r="F72" s="68">
        <v>2019</v>
      </c>
      <c r="G72" s="47">
        <v>2019</v>
      </c>
      <c r="H72" s="46">
        <v>2.3</v>
      </c>
      <c r="I72" s="46">
        <v>230</v>
      </c>
      <c r="J72" s="46">
        <v>1.5</v>
      </c>
      <c r="K72" s="46">
        <v>150</v>
      </c>
      <c r="L72" s="48">
        <v>10</v>
      </c>
      <c r="M72" s="48">
        <v>1000</v>
      </c>
      <c r="N72" s="48"/>
      <c r="O72" s="48"/>
      <c r="P72" s="48"/>
      <c r="Q72" s="48"/>
      <c r="R72" s="46">
        <v>5</v>
      </c>
      <c r="S72" s="46">
        <v>2500</v>
      </c>
      <c r="T72" s="46"/>
      <c r="U72" s="46"/>
      <c r="V72" s="46"/>
      <c r="W72" s="46"/>
      <c r="X72" s="51">
        <f t="shared" si="1"/>
        <v>3880</v>
      </c>
      <c r="Y72" s="46"/>
    </row>
    <row r="73" s="40" customFormat="1" ht="28" customHeight="1" spans="1:25">
      <c r="A73" s="46">
        <v>69</v>
      </c>
      <c r="B73" s="68" t="s">
        <v>205</v>
      </c>
      <c r="C73" s="47" t="s">
        <v>356</v>
      </c>
      <c r="D73" s="48" t="s">
        <v>285</v>
      </c>
      <c r="E73" s="48">
        <v>2</v>
      </c>
      <c r="F73" s="68">
        <v>2019</v>
      </c>
      <c r="G73" s="47">
        <v>2019</v>
      </c>
      <c r="H73" s="48"/>
      <c r="I73" s="48"/>
      <c r="J73" s="48"/>
      <c r="K73" s="48"/>
      <c r="L73" s="48">
        <v>2</v>
      </c>
      <c r="M73" s="48">
        <v>200</v>
      </c>
      <c r="N73" s="48"/>
      <c r="O73" s="48"/>
      <c r="P73" s="48"/>
      <c r="Q73" s="48"/>
      <c r="R73" s="46">
        <v>4</v>
      </c>
      <c r="S73" s="46">
        <v>2000</v>
      </c>
      <c r="T73" s="46"/>
      <c r="U73" s="46"/>
      <c r="V73" s="46">
        <v>100</v>
      </c>
      <c r="W73" s="46">
        <v>1300</v>
      </c>
      <c r="X73" s="51">
        <f t="shared" si="1"/>
        <v>3500</v>
      </c>
      <c r="Y73" s="46"/>
    </row>
    <row r="74" s="33" customFormat="1" ht="30" customHeight="1" spans="1:25">
      <c r="A74" s="49" t="s">
        <v>140</v>
      </c>
      <c r="B74" s="50"/>
      <c r="C74" s="50"/>
      <c r="D74" s="50"/>
      <c r="E74" s="51">
        <f>SUM(E5:E73)</f>
        <v>240</v>
      </c>
      <c r="F74" s="52"/>
      <c r="G74" s="52"/>
      <c r="H74" s="51">
        <f>SUM(H5:H73)</f>
        <v>128.6</v>
      </c>
      <c r="I74" s="51">
        <f>SUM(I5:I73)</f>
        <v>12860</v>
      </c>
      <c r="J74" s="51">
        <f>SUM(J5:J73)</f>
        <v>91.6</v>
      </c>
      <c r="K74" s="51">
        <f>SUM(K5:K73)</f>
        <v>9160</v>
      </c>
      <c r="L74" s="51">
        <f t="shared" ref="L74:X74" si="2">SUM(L5:L73)</f>
        <v>121.5</v>
      </c>
      <c r="M74" s="51">
        <f t="shared" si="2"/>
        <v>12150</v>
      </c>
      <c r="N74" s="51">
        <f t="shared" si="2"/>
        <v>11</v>
      </c>
      <c r="O74" s="51">
        <f t="shared" si="2"/>
        <v>5500</v>
      </c>
      <c r="P74" s="51">
        <f t="shared" si="2"/>
        <v>6</v>
      </c>
      <c r="Q74" s="51">
        <f t="shared" si="2"/>
        <v>6000</v>
      </c>
      <c r="R74" s="51">
        <f t="shared" si="2"/>
        <v>211</v>
      </c>
      <c r="S74" s="51">
        <f t="shared" si="2"/>
        <v>105500</v>
      </c>
      <c r="T74" s="51">
        <f t="shared" si="2"/>
        <v>150</v>
      </c>
      <c r="U74" s="51">
        <f t="shared" si="2"/>
        <v>1950</v>
      </c>
      <c r="V74" s="51">
        <f t="shared" si="2"/>
        <v>1770</v>
      </c>
      <c r="W74" s="51">
        <f t="shared" si="2"/>
        <v>23010</v>
      </c>
      <c r="X74" s="51">
        <f t="shared" si="2"/>
        <v>176130</v>
      </c>
      <c r="Y74" s="52"/>
    </row>
    <row r="75" s="30" customFormat="1" ht="25" customHeight="1" spans="1:25">
      <c r="A75" s="53" t="s">
        <v>360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="30" customFormat="1" ht="19" customHeight="1" spans="1: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="37" customFormat="1" spans="24:16337">
      <c r="X77" s="41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</row>
    <row r="78" s="37" customFormat="1" spans="24:16337">
      <c r="X78" s="41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</row>
    <row r="79" s="37" customFormat="1" spans="24:16337">
      <c r="X79" s="41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</row>
    <row r="80" s="37" customFormat="1" spans="24:16337">
      <c r="X80" s="41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</row>
    <row r="81" s="37" customFormat="1" spans="24:16337">
      <c r="X81" s="4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</row>
    <row r="82" s="37" customFormat="1" spans="24:16337">
      <c r="X82" s="41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</row>
    <row r="83" s="37" customFormat="1" spans="24:16337">
      <c r="X83" s="41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</row>
    <row r="84" s="37" customFormat="1" spans="24:16337">
      <c r="X84" s="41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</row>
    <row r="85" s="37" customFormat="1" spans="24:16337">
      <c r="X85" s="41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</row>
    <row r="86" s="37" customFormat="1" spans="24:16337">
      <c r="X86" s="41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</row>
    <row r="87" s="37" customFormat="1" spans="24:16337">
      <c r="X87" s="41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</row>
    <row r="88" s="37" customFormat="1" spans="24:16337">
      <c r="X88" s="41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</row>
    <row r="89" s="37" customFormat="1" spans="24:16337">
      <c r="X89" s="41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</row>
    <row r="90" s="37" customFormat="1" spans="24:16337">
      <c r="X90" s="41"/>
      <c r="XCD90"/>
      <c r="XCE90"/>
      <c r="XCF90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</row>
    <row r="91" s="37" customFormat="1" spans="24:16337">
      <c r="X91" s="4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</row>
    <row r="92" s="37" customFormat="1" spans="24:16337">
      <c r="X92" s="41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</row>
    <row r="93" s="37" customFormat="1" spans="24:16337">
      <c r="X93" s="41"/>
      <c r="XCD93"/>
      <c r="XCE93"/>
      <c r="XCF93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</row>
    <row r="94" s="37" customFormat="1" spans="24:16337">
      <c r="X94" s="41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</row>
    <row r="95" s="37" customFormat="1" spans="24:16337">
      <c r="X95" s="41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</row>
    <row r="96" s="37" customFormat="1" spans="24:16337">
      <c r="X96" s="41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</row>
    <row r="97" s="37" customFormat="1" spans="24:16337">
      <c r="X97" s="41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</row>
    <row r="98" s="37" customFormat="1" spans="24:16337">
      <c r="X98" s="41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</row>
    <row r="99" s="37" customFormat="1" spans="24:16337">
      <c r="X99" s="41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</row>
    <row r="100" s="37" customFormat="1" spans="24:16337">
      <c r="X100" s="41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</row>
    <row r="101" s="37" customFormat="1" spans="24:16337">
      <c r="X101" s="4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</row>
    <row r="102" s="37" customFormat="1" spans="24:16337">
      <c r="X102" s="41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</row>
    <row r="103" s="37" customFormat="1" spans="24:16337">
      <c r="X103" s="41"/>
      <c r="XCD103"/>
      <c r="XCE103"/>
      <c r="XCF103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</row>
    <row r="104" s="37" customFormat="1" spans="24:16337">
      <c r="X104" s="41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</row>
    <row r="105" s="37" customFormat="1" spans="24:16337">
      <c r="X105" s="41"/>
      <c r="XCD105"/>
      <c r="XCE105"/>
      <c r="XCF105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</row>
    <row r="106" s="37" customFormat="1" spans="24:16337">
      <c r="X106" s="41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</row>
    <row r="107" s="37" customFormat="1" spans="24:16337">
      <c r="X107" s="41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</row>
    <row r="108" s="37" customFormat="1" spans="24:16337">
      <c r="X108" s="41"/>
      <c r="XCD108"/>
      <c r="XCE108"/>
      <c r="XCF108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</row>
    <row r="109" s="37" customFormat="1" spans="24:16337">
      <c r="X109" s="41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</row>
    <row r="110" s="37" customFormat="1" spans="24:16337">
      <c r="X110" s="41"/>
      <c r="XCD110"/>
      <c r="XCE110"/>
      <c r="XCF110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</row>
    <row r="111" s="37" customFormat="1" spans="24:16337">
      <c r="X111" s="41"/>
      <c r="XCD111"/>
      <c r="XCE111"/>
      <c r="XCF11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</row>
    <row r="112" s="37" customFormat="1" spans="24:16337">
      <c r="X112" s="41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</row>
    <row r="113" s="37" customFormat="1" spans="24:16337">
      <c r="X113" s="41"/>
      <c r="XCD113"/>
      <c r="XCE113"/>
      <c r="XCF113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</row>
    <row r="114" s="37" customFormat="1" spans="24:16337">
      <c r="X114" s="41"/>
      <c r="XCD114"/>
      <c r="XCE114"/>
      <c r="XCF114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</row>
    <row r="115" s="37" customFormat="1" spans="24:16337">
      <c r="X115" s="41"/>
      <c r="XCD115"/>
      <c r="XCE115"/>
      <c r="XCF115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</row>
    <row r="116" s="37" customFormat="1" spans="24:16337">
      <c r="X116" s="41"/>
      <c r="XCD116"/>
      <c r="XCE116"/>
      <c r="XCF116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</row>
    <row r="117" s="37" customFormat="1" spans="24:16337">
      <c r="X117" s="41"/>
      <c r="XCD117"/>
      <c r="XCE117"/>
      <c r="XCF117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</row>
    <row r="118" s="37" customFormat="1" spans="24:16337">
      <c r="X118" s="41"/>
      <c r="XCD118"/>
      <c r="XCE118"/>
      <c r="XCF118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</row>
    <row r="119" s="37" customFormat="1" spans="24:16337">
      <c r="X119" s="41"/>
      <c r="XCD119"/>
      <c r="XCE119"/>
      <c r="XCF119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</row>
    <row r="120" s="37" customFormat="1" spans="24:16337">
      <c r="X120" s="41"/>
      <c r="XCD120"/>
      <c r="XCE120"/>
      <c r="XCF120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</row>
    <row r="121" s="37" customFormat="1" spans="24:16337">
      <c r="X121" s="41"/>
      <c r="XCD121"/>
      <c r="XCE121"/>
      <c r="XCF12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</row>
    <row r="122" s="37" customFormat="1" spans="24:16337">
      <c r="X122" s="41"/>
      <c r="XCD122"/>
      <c r="XCE122"/>
      <c r="XCF122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</row>
    <row r="123" s="37" customFormat="1" spans="24:16337">
      <c r="X123" s="41"/>
      <c r="XCD123"/>
      <c r="XCE123"/>
      <c r="XCF123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</row>
    <row r="124" s="37" customFormat="1" spans="24:16337">
      <c r="X124" s="41"/>
      <c r="XCD124"/>
      <c r="XCE124"/>
      <c r="XCF124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</row>
    <row r="125" s="37" customFormat="1" spans="24:16337">
      <c r="X125" s="41"/>
      <c r="XCD125"/>
      <c r="XCE125"/>
      <c r="XCF125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</row>
    <row r="126" s="37" customFormat="1" spans="24:16337">
      <c r="X126" s="41"/>
      <c r="XCD126"/>
      <c r="XCE126"/>
      <c r="XCF126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</row>
    <row r="127" s="37" customFormat="1" spans="24:16337">
      <c r="X127" s="41"/>
      <c r="XCD127"/>
      <c r="XCE127"/>
      <c r="XCF127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</row>
    <row r="128" s="37" customFormat="1" spans="24:16337">
      <c r="X128" s="41"/>
      <c r="XCD128"/>
      <c r="XCE128"/>
      <c r="XCF128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</row>
    <row r="129" s="37" customFormat="1" spans="24:16337">
      <c r="X129" s="41"/>
      <c r="XCD129"/>
      <c r="XCE129"/>
      <c r="XCF129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</row>
    <row r="130" s="37" customFormat="1" spans="24:16337">
      <c r="X130" s="41"/>
      <c r="XCD130"/>
      <c r="XCE130"/>
      <c r="XCF130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</row>
    <row r="131" s="37" customFormat="1" spans="24:16337">
      <c r="X131" s="41"/>
      <c r="XCD131"/>
      <c r="XCE131"/>
      <c r="XCF13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</row>
    <row r="132" s="37" customFormat="1" spans="24:16337">
      <c r="X132" s="41"/>
      <c r="XCD132"/>
      <c r="XCE132"/>
      <c r="XCF132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</row>
    <row r="133" s="37" customFormat="1" spans="24:16337">
      <c r="X133" s="41"/>
      <c r="XCD133"/>
      <c r="XCE133"/>
      <c r="XCF133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</row>
    <row r="134" s="37" customFormat="1" spans="24:16337">
      <c r="X134" s="41"/>
      <c r="XCD134"/>
      <c r="XCE134"/>
      <c r="XCF134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</row>
    <row r="135" s="37" customFormat="1" spans="24:16337">
      <c r="X135" s="41"/>
      <c r="XCD135"/>
      <c r="XCE135"/>
      <c r="XCF135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</row>
    <row r="136" s="37" customFormat="1" spans="24:16337">
      <c r="X136" s="41"/>
      <c r="XCD136"/>
      <c r="XCE136"/>
      <c r="XCF136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</row>
    <row r="137" s="37" customFormat="1" spans="24:16337">
      <c r="X137" s="41"/>
      <c r="XCD137"/>
      <c r="XCE137"/>
      <c r="XCF137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</row>
    <row r="138" s="37" customFormat="1" spans="24:16337">
      <c r="X138" s="41"/>
      <c r="XCD138"/>
      <c r="XCE138"/>
      <c r="XCF138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</row>
    <row r="139" s="37" customFormat="1" spans="24:16337">
      <c r="X139" s="41"/>
      <c r="XCD139"/>
      <c r="XCE139"/>
      <c r="XCF139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</row>
    <row r="140" s="37" customFormat="1" spans="24:16337">
      <c r="X140" s="41"/>
      <c r="XCD140"/>
      <c r="XCE140"/>
      <c r="XCF140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</row>
    <row r="141" s="37" customFormat="1" spans="24:16337">
      <c r="X141" s="41"/>
      <c r="XCD141"/>
      <c r="XCE141"/>
      <c r="XCF1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</row>
    <row r="142" s="37" customFormat="1" spans="24:16337">
      <c r="X142" s="41"/>
      <c r="XCD142"/>
      <c r="XCE142"/>
      <c r="XCF142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</row>
    <row r="143" s="37" customFormat="1" spans="24:16337">
      <c r="X143" s="41"/>
      <c r="XCD143"/>
      <c r="XCE143"/>
      <c r="XCF143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</row>
    <row r="144" s="37" customFormat="1" spans="24:16337">
      <c r="X144" s="41"/>
      <c r="XCD144"/>
      <c r="XCE144"/>
      <c r="XCF144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</row>
    <row r="145" s="37" customFormat="1" spans="24:16337">
      <c r="X145" s="41"/>
      <c r="XCD145"/>
      <c r="XCE145"/>
      <c r="XCF145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</row>
    <row r="146" s="37" customFormat="1" spans="24:16337">
      <c r="X146" s="41"/>
      <c r="XCD146"/>
      <c r="XCE146"/>
      <c r="XCF146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</row>
    <row r="147" s="37" customFormat="1" spans="24:16337">
      <c r="X147" s="41"/>
      <c r="XCD147"/>
      <c r="XCE147"/>
      <c r="XCF147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</row>
    <row r="148" s="37" customFormat="1" spans="24:16337">
      <c r="X148" s="41"/>
      <c r="XCD148"/>
      <c r="XCE148"/>
      <c r="XCF148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</row>
    <row r="149" s="37" customFormat="1" spans="24:16337">
      <c r="X149" s="41"/>
      <c r="XCD149"/>
      <c r="XCE149"/>
      <c r="XCF149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</row>
    <row r="150" s="37" customFormat="1" spans="24:16337">
      <c r="X150" s="41"/>
      <c r="XCD150"/>
      <c r="XCE150"/>
      <c r="XCF150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</row>
    <row r="151" s="37" customFormat="1" spans="24:16337">
      <c r="X151" s="41"/>
      <c r="XCD151"/>
      <c r="XCE151"/>
      <c r="XCF15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</row>
    <row r="152" s="37" customFormat="1" spans="24:16337">
      <c r="X152" s="41"/>
      <c r="XCD152"/>
      <c r="XCE152"/>
      <c r="XCF152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</row>
    <row r="153" s="37" customFormat="1" spans="24:16337">
      <c r="X153" s="41"/>
      <c r="XCD153"/>
      <c r="XCE153"/>
      <c r="XCF153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</row>
    <row r="154" s="37" customFormat="1" spans="24:16337">
      <c r="X154" s="41"/>
      <c r="XCD154"/>
      <c r="XCE154"/>
      <c r="XCF154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</row>
    <row r="155" s="37" customFormat="1" spans="24:16337">
      <c r="X155" s="41"/>
      <c r="XCD155"/>
      <c r="XCE155"/>
      <c r="XCF155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</row>
    <row r="156" s="37" customFormat="1" spans="24:16337">
      <c r="X156" s="41"/>
      <c r="XCD156"/>
      <c r="XCE156"/>
      <c r="XCF156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</row>
    <row r="157" s="37" customFormat="1" spans="24:16337">
      <c r="X157" s="41"/>
      <c r="XCD157"/>
      <c r="XCE157"/>
      <c r="XCF157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</row>
    <row r="158" s="37" customFormat="1" spans="24:16337">
      <c r="X158" s="41"/>
      <c r="XCD158"/>
      <c r="XCE158"/>
      <c r="XCF158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</row>
    <row r="159" s="37" customFormat="1" spans="24:16337">
      <c r="X159" s="41"/>
      <c r="XCD159"/>
      <c r="XCE159"/>
      <c r="XCF159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</row>
    <row r="160" s="37" customFormat="1" spans="24:16337">
      <c r="X160" s="41"/>
      <c r="XCD160"/>
      <c r="XCE160"/>
      <c r="XCF160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</row>
    <row r="161" s="37" customFormat="1" spans="24:16337">
      <c r="X161" s="41"/>
      <c r="XCD161"/>
      <c r="XCE161"/>
      <c r="XCF16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</row>
    <row r="162" s="37" customFormat="1" spans="24:16337">
      <c r="X162" s="41"/>
      <c r="XCD162"/>
      <c r="XCE162"/>
      <c r="XCF162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</row>
    <row r="163" s="37" customFormat="1" spans="24:16337">
      <c r="X163" s="41"/>
      <c r="XCD163"/>
      <c r="XCE163"/>
      <c r="XCF163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</row>
    <row r="164" s="37" customFormat="1" spans="24:16337">
      <c r="X164" s="41"/>
      <c r="XCD164"/>
      <c r="XCE164"/>
      <c r="XCF164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</row>
    <row r="165" s="37" customFormat="1" spans="24:16337">
      <c r="X165" s="41"/>
      <c r="XCD165"/>
      <c r="XCE165"/>
      <c r="XCF165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</row>
    <row r="166" s="37" customFormat="1" spans="24:16337">
      <c r="X166" s="41"/>
      <c r="XCD166"/>
      <c r="XCE166"/>
      <c r="XCF166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</row>
    <row r="167" s="37" customFormat="1" spans="24:16337">
      <c r="X167" s="41"/>
      <c r="XCD167"/>
      <c r="XCE167"/>
      <c r="XCF167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</row>
    <row r="168" s="37" customFormat="1" spans="24:16337">
      <c r="X168" s="41"/>
      <c r="XCD168"/>
      <c r="XCE168"/>
      <c r="XCF168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</row>
    <row r="169" s="37" customFormat="1" spans="24:16337">
      <c r="X169" s="41"/>
      <c r="XCD169"/>
      <c r="XCE169"/>
      <c r="XCF169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</row>
    <row r="170" s="37" customFormat="1" spans="24:16337">
      <c r="X170" s="41"/>
      <c r="XCD170"/>
      <c r="XCE170"/>
      <c r="XCF170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</row>
    <row r="171" s="37" customFormat="1" spans="24:16337">
      <c r="X171" s="41"/>
      <c r="XCD171"/>
      <c r="XCE171"/>
      <c r="XCF17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</row>
    <row r="172" s="37" customFormat="1" spans="24:16337">
      <c r="X172" s="41"/>
      <c r="XCD172"/>
      <c r="XCE172"/>
      <c r="XCF172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</row>
    <row r="173" s="37" customFormat="1" spans="24:16337">
      <c r="X173" s="41"/>
      <c r="XCD173"/>
      <c r="XCE173"/>
      <c r="XCF173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</row>
    <row r="174" s="37" customFormat="1" spans="24:16337">
      <c r="X174" s="41"/>
      <c r="XCD174"/>
      <c r="XCE174"/>
      <c r="XCF174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</row>
    <row r="175" s="37" customFormat="1" spans="24:16337">
      <c r="X175" s="41"/>
      <c r="XCD175"/>
      <c r="XCE175"/>
      <c r="XCF175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</row>
    <row r="176" s="37" customFormat="1" spans="24:16337">
      <c r="X176" s="41"/>
      <c r="XCD176"/>
      <c r="XCE176"/>
      <c r="XCF176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</row>
    <row r="177" s="37" customFormat="1" spans="24:16337">
      <c r="X177" s="41"/>
      <c r="XCD177"/>
      <c r="XCE177"/>
      <c r="XCF177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</row>
    <row r="178" s="37" customFormat="1" spans="24:16337">
      <c r="X178" s="41"/>
      <c r="XCD178"/>
      <c r="XCE178"/>
      <c r="XCF178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</row>
    <row r="179" s="37" customFormat="1" spans="24:16337">
      <c r="X179" s="41"/>
      <c r="XCD179"/>
      <c r="XCE179"/>
      <c r="XCF179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</row>
    <row r="180" s="37" customFormat="1" spans="24:16337">
      <c r="X180" s="41"/>
      <c r="XCD180"/>
      <c r="XCE180"/>
      <c r="XCF180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</row>
    <row r="181" s="37" customFormat="1" spans="24:16337">
      <c r="X181" s="41"/>
      <c r="XCD181"/>
      <c r="XCE181"/>
      <c r="XCF18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</row>
    <row r="182" s="37" customFormat="1" spans="24:16337">
      <c r="X182" s="41"/>
      <c r="XCD182"/>
      <c r="XCE182"/>
      <c r="XCF182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</row>
    <row r="183" s="37" customFormat="1" spans="24:16337">
      <c r="X183" s="41"/>
      <c r="XCD183"/>
      <c r="XCE183"/>
      <c r="XCF183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</row>
    <row r="184" s="37" customFormat="1" spans="24:16337">
      <c r="X184" s="41"/>
      <c r="XCD184"/>
      <c r="XCE184"/>
      <c r="XCF184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</row>
    <row r="185" s="37" customFormat="1" spans="24:16337">
      <c r="X185" s="41"/>
      <c r="XCD185"/>
      <c r="XCE185"/>
      <c r="XCF185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</row>
    <row r="186" s="37" customFormat="1" spans="24:16337">
      <c r="X186" s="41"/>
      <c r="XCD186"/>
      <c r="XCE186"/>
      <c r="XCF186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</row>
    <row r="187" s="37" customFormat="1" spans="24:16337">
      <c r="X187" s="41"/>
      <c r="XCD187"/>
      <c r="XCE187"/>
      <c r="XCF187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</row>
    <row r="188" s="37" customFormat="1" spans="24:16337">
      <c r="X188" s="41"/>
      <c r="XCD188"/>
      <c r="XCE188"/>
      <c r="XCF188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</row>
    <row r="189" s="37" customFormat="1" spans="24:16337">
      <c r="X189" s="41"/>
      <c r="XCD189"/>
      <c r="XCE189"/>
      <c r="XCF189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</row>
    <row r="190" s="37" customFormat="1" spans="24:16337">
      <c r="X190" s="41"/>
      <c r="XCD190"/>
      <c r="XCE190"/>
      <c r="XCF190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</row>
    <row r="191" s="37" customFormat="1" spans="24:16337">
      <c r="X191" s="41"/>
      <c r="XCD191"/>
      <c r="XCE191"/>
      <c r="XCF19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</row>
    <row r="192" s="37" customFormat="1" spans="24:16337">
      <c r="X192" s="41"/>
      <c r="XCD192"/>
      <c r="XCE192"/>
      <c r="XCF192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</row>
    <row r="193" s="37" customFormat="1" spans="24:16337">
      <c r="X193" s="41"/>
      <c r="XCD193"/>
      <c r="XCE193"/>
      <c r="XCF193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</row>
    <row r="194" s="37" customFormat="1" spans="24:16337">
      <c r="X194" s="41"/>
      <c r="XCD194"/>
      <c r="XCE194"/>
      <c r="XCF194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</row>
    <row r="195" s="37" customFormat="1" spans="24:16337">
      <c r="X195" s="41"/>
      <c r="XCD195"/>
      <c r="XCE195"/>
      <c r="XCF195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</row>
    <row r="196" s="37" customFormat="1" spans="24:16337">
      <c r="X196" s="41"/>
      <c r="XCD196"/>
      <c r="XCE196"/>
      <c r="XCF196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</row>
    <row r="197" s="37" customFormat="1" spans="24:16337">
      <c r="X197" s="41"/>
      <c r="XCD197"/>
      <c r="XCE197"/>
      <c r="XCF197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</row>
    <row r="198" s="37" customFormat="1" spans="24:16337">
      <c r="X198" s="41"/>
      <c r="XCD198"/>
      <c r="XCE198"/>
      <c r="XCF198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</row>
    <row r="199" s="37" customFormat="1" spans="24:16337">
      <c r="X199" s="41"/>
      <c r="XCD199"/>
      <c r="XCE199"/>
      <c r="XCF199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</row>
    <row r="200" s="37" customFormat="1" spans="24:16337">
      <c r="X200" s="41"/>
      <c r="XCD200"/>
      <c r="XCE200"/>
      <c r="XCF200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</row>
    <row r="201" s="37" customFormat="1" spans="24:16337">
      <c r="X201" s="41"/>
      <c r="XCD201"/>
      <c r="XCE201"/>
      <c r="XCF20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</row>
    <row r="202" s="37" customFormat="1" spans="24:16337">
      <c r="X202" s="41"/>
      <c r="XCD202"/>
      <c r="XCE202"/>
      <c r="XCF202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</row>
    <row r="203" s="37" customFormat="1" spans="24:16337">
      <c r="X203" s="41"/>
      <c r="XCD203"/>
      <c r="XCE203"/>
      <c r="XCF203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</row>
    <row r="204" s="37" customFormat="1" spans="24:16337">
      <c r="X204" s="41"/>
      <c r="XCD204"/>
      <c r="XCE204"/>
      <c r="XCF204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</row>
    <row r="205" s="37" customFormat="1" spans="24:16337">
      <c r="X205" s="41"/>
      <c r="XCD205"/>
      <c r="XCE205"/>
      <c r="XCF205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</row>
    <row r="206" s="37" customFormat="1" spans="24:16337">
      <c r="X206" s="41"/>
      <c r="XCD206"/>
      <c r="XCE206"/>
      <c r="XCF206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</row>
    <row r="207" s="37" customFormat="1" spans="24:16337">
      <c r="X207" s="41"/>
      <c r="XCD207"/>
      <c r="XCE207"/>
      <c r="XCF207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</row>
    <row r="208" s="37" customFormat="1" spans="24:16337">
      <c r="X208" s="41"/>
      <c r="XCD208"/>
      <c r="XCE208"/>
      <c r="XCF208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</row>
    <row r="209" s="37" customFormat="1" spans="24:16337">
      <c r="X209" s="41"/>
      <c r="XCD209"/>
      <c r="XCE209"/>
      <c r="XCF209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</row>
    <row r="210" s="37" customFormat="1" spans="24:16337">
      <c r="X210" s="41"/>
      <c r="XCD210"/>
      <c r="XCE210"/>
      <c r="XCF210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</row>
    <row r="211" s="37" customFormat="1" spans="24:16337">
      <c r="X211" s="41"/>
      <c r="XCD211"/>
      <c r="XCE211"/>
      <c r="XCF21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</row>
    <row r="212" s="37" customFormat="1" spans="24:16337">
      <c r="X212" s="41"/>
      <c r="XCD212"/>
      <c r="XCE212"/>
      <c r="XCF212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</row>
    <row r="213" s="37" customFormat="1" spans="24:16337">
      <c r="X213" s="41"/>
      <c r="XCD213"/>
      <c r="XCE213"/>
      <c r="XCF213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</row>
    <row r="214" s="37" customFormat="1" spans="24:16337">
      <c r="X214" s="41"/>
      <c r="XCD214"/>
      <c r="XCE214"/>
      <c r="XCF214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</row>
    <row r="215" s="37" customFormat="1" spans="24:16337">
      <c r="X215" s="41"/>
      <c r="XCD215"/>
      <c r="XCE215"/>
      <c r="XCF215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</row>
    <row r="216" s="37" customFormat="1" spans="24:16337">
      <c r="X216" s="41"/>
      <c r="XCD216"/>
      <c r="XCE216"/>
      <c r="XCF216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</row>
    <row r="217" s="37" customFormat="1" spans="24:16337">
      <c r="X217" s="41"/>
      <c r="XCD217"/>
      <c r="XCE217"/>
      <c r="XCF217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</row>
    <row r="218" s="37" customFormat="1" spans="24:16337">
      <c r="X218" s="41"/>
      <c r="XCD218"/>
      <c r="XCE218"/>
      <c r="XCF218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</row>
    <row r="219" s="37" customFormat="1" spans="24:16337">
      <c r="X219" s="41"/>
      <c r="XCD219"/>
      <c r="XCE219"/>
      <c r="XCF219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</row>
    <row r="220" s="37" customFormat="1" spans="24:16337">
      <c r="X220" s="41"/>
      <c r="XCD220"/>
      <c r="XCE220"/>
      <c r="XCF220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</row>
    <row r="221" s="37" customFormat="1" spans="24:16337">
      <c r="X221" s="41"/>
      <c r="XCD221"/>
      <c r="XCE221"/>
      <c r="XCF22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</row>
    <row r="222" s="37" customFormat="1" spans="24:16337">
      <c r="X222" s="41"/>
      <c r="XCD222"/>
      <c r="XCE222"/>
      <c r="XCF222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</row>
    <row r="223" s="37" customFormat="1" spans="24:16337">
      <c r="X223" s="41"/>
      <c r="XCD223"/>
      <c r="XCE223"/>
      <c r="XCF223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</row>
    <row r="224" s="37" customFormat="1" spans="24:16337">
      <c r="X224" s="41"/>
      <c r="XCD224"/>
      <c r="XCE224"/>
      <c r="XCF224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</row>
    <row r="225" s="37" customFormat="1" spans="24:16337">
      <c r="X225" s="41"/>
      <c r="XCD225"/>
      <c r="XCE225"/>
      <c r="XCF225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</row>
    <row r="226" s="37" customFormat="1" spans="24:16337">
      <c r="X226" s="41"/>
      <c r="XCD226"/>
      <c r="XCE226"/>
      <c r="XCF226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</row>
    <row r="227" s="37" customFormat="1" spans="24:16337">
      <c r="X227" s="41"/>
      <c r="XCD227"/>
      <c r="XCE227"/>
      <c r="XCF227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</row>
    <row r="228" s="37" customFormat="1" spans="24:16337">
      <c r="X228" s="41"/>
      <c r="XCD228"/>
      <c r="XCE228"/>
      <c r="XCF228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</row>
    <row r="229" s="37" customFormat="1" spans="24:16337">
      <c r="X229" s="41"/>
      <c r="XCD229"/>
      <c r="XCE229"/>
      <c r="XCF229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</row>
    <row r="230" s="37" customFormat="1" spans="24:16337">
      <c r="X230" s="41"/>
      <c r="XCD230"/>
      <c r="XCE230"/>
      <c r="XCF230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</row>
    <row r="231" s="37" customFormat="1" spans="24:16337">
      <c r="X231" s="41"/>
      <c r="XCD231"/>
      <c r="XCE231"/>
      <c r="XCF23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</row>
    <row r="232" s="37" customFormat="1" spans="24:16337">
      <c r="X232" s="41"/>
      <c r="XCD232"/>
      <c r="XCE232"/>
      <c r="XCF232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</row>
    <row r="233" s="37" customFormat="1" spans="24:16337">
      <c r="X233" s="41"/>
      <c r="XCD233"/>
      <c r="XCE233"/>
      <c r="XCF233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</row>
    <row r="234" s="37" customFormat="1" spans="24:16337">
      <c r="X234" s="41"/>
      <c r="XCD234"/>
      <c r="XCE234"/>
      <c r="XCF234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</row>
    <row r="235" s="37" customFormat="1" spans="24:16337">
      <c r="X235" s="41"/>
      <c r="XCD235"/>
      <c r="XCE235"/>
      <c r="XCF235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</row>
    <row r="236" s="37" customFormat="1" spans="24:16337">
      <c r="X236" s="41"/>
      <c r="XCD236"/>
      <c r="XCE236"/>
      <c r="XCF236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</row>
    <row r="237" s="37" customFormat="1" spans="24:16337">
      <c r="X237" s="41"/>
      <c r="XCD237"/>
      <c r="XCE237"/>
      <c r="XCF237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</row>
    <row r="238" s="37" customFormat="1" spans="24:16337">
      <c r="X238" s="41"/>
      <c r="XCD238"/>
      <c r="XCE238"/>
      <c r="XCF238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</row>
    <row r="239" s="37" customFormat="1" spans="24:16337">
      <c r="X239" s="41"/>
      <c r="XCD239"/>
      <c r="XCE239"/>
      <c r="XCF239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</row>
    <row r="240" s="37" customFormat="1" spans="24:16337">
      <c r="X240" s="41"/>
      <c r="XCD240"/>
      <c r="XCE240"/>
      <c r="XCF240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</row>
    <row r="241" s="37" customFormat="1" spans="24:16337">
      <c r="X241" s="41"/>
      <c r="XCD241"/>
      <c r="XCE241"/>
      <c r="XCF2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</row>
    <row r="242" s="37" customFormat="1" spans="24:16337">
      <c r="X242" s="41"/>
      <c r="XCD242"/>
      <c r="XCE242"/>
      <c r="XCF242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</row>
    <row r="243" s="37" customFormat="1" spans="24:16337">
      <c r="X243" s="41"/>
      <c r="XCD243"/>
      <c r="XCE243"/>
      <c r="XCF243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</row>
    <row r="244" s="37" customFormat="1" spans="24:16337">
      <c r="X244" s="41"/>
      <c r="XCD244"/>
      <c r="XCE244"/>
      <c r="XCF244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</row>
    <row r="245" s="37" customFormat="1" spans="24:16337">
      <c r="X245" s="41"/>
      <c r="XCD245"/>
      <c r="XCE245"/>
      <c r="XCF245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</row>
    <row r="246" s="37" customFormat="1" spans="24:16337">
      <c r="X246" s="41"/>
      <c r="XCD246"/>
      <c r="XCE246"/>
      <c r="XCF246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</row>
    <row r="247" s="37" customFormat="1" spans="24:16337">
      <c r="X247" s="41"/>
      <c r="XCD247"/>
      <c r="XCE247"/>
      <c r="XCF247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</row>
    <row r="248" s="37" customFormat="1" spans="24:16337">
      <c r="X248" s="41"/>
      <c r="XCD248"/>
      <c r="XCE248"/>
      <c r="XCF248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</row>
    <row r="249" s="37" customFormat="1" spans="24:16337">
      <c r="X249" s="41"/>
      <c r="XCD249"/>
      <c r="XCE249"/>
      <c r="XCF249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</row>
    <row r="250" s="37" customFormat="1" spans="24:16337">
      <c r="X250" s="41"/>
      <c r="XCD250"/>
      <c r="XCE250"/>
      <c r="XCF250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</row>
    <row r="251" s="37" customFormat="1" spans="24:16337">
      <c r="X251" s="41"/>
      <c r="XCD251"/>
      <c r="XCE251"/>
      <c r="XCF25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</row>
    <row r="252" s="37" customFormat="1" spans="24:16337">
      <c r="X252" s="41"/>
      <c r="XCD252"/>
      <c r="XCE252"/>
      <c r="XCF252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</row>
    <row r="253" s="37" customFormat="1" spans="24:16337">
      <c r="X253" s="41"/>
      <c r="XCD253"/>
      <c r="XCE253"/>
      <c r="XCF253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</row>
    <row r="254" s="37" customFormat="1" spans="24:16337">
      <c r="X254" s="41"/>
      <c r="XCD254"/>
      <c r="XCE254"/>
      <c r="XCF254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</row>
    <row r="255" s="37" customFormat="1" spans="24:16337">
      <c r="X255" s="41"/>
      <c r="XCD255"/>
      <c r="XCE255"/>
      <c r="XCF255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</row>
    <row r="256" s="37" customFormat="1" spans="24:16337">
      <c r="X256" s="41"/>
      <c r="XCD256"/>
      <c r="XCE256"/>
      <c r="XCF256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</row>
    <row r="257" s="37" customFormat="1" spans="24:16337">
      <c r="X257" s="41"/>
      <c r="XCD257"/>
      <c r="XCE257"/>
      <c r="XCF257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</row>
    <row r="258" s="37" customFormat="1" spans="24:16337">
      <c r="X258" s="41"/>
      <c r="XCD258"/>
      <c r="XCE258"/>
      <c r="XCF258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</row>
    <row r="259" s="37" customFormat="1" spans="24:16337">
      <c r="X259" s="41"/>
      <c r="XCD259"/>
      <c r="XCE259"/>
      <c r="XCF259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</row>
    <row r="260" s="37" customFormat="1" spans="24:16337">
      <c r="X260" s="41"/>
      <c r="XCD260"/>
      <c r="XCE260"/>
      <c r="XCF260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</row>
    <row r="261" s="37" customFormat="1" spans="24:16337">
      <c r="X261" s="41"/>
      <c r="XCD261"/>
      <c r="XCE261"/>
      <c r="XCF26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</row>
    <row r="262" s="37" customFormat="1" spans="24:16337">
      <c r="X262" s="41"/>
      <c r="XCD262"/>
      <c r="XCE262"/>
      <c r="XCF262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</row>
    <row r="263" s="37" customFormat="1" spans="24:16337">
      <c r="X263" s="41"/>
      <c r="XCD263"/>
      <c r="XCE263"/>
      <c r="XCF263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</row>
    <row r="264" s="37" customFormat="1" spans="24:16337">
      <c r="X264" s="41"/>
      <c r="XCD264"/>
      <c r="XCE264"/>
      <c r="XCF264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</row>
    <row r="265" s="37" customFormat="1" spans="24:16337">
      <c r="X265" s="41"/>
      <c r="XCD265"/>
      <c r="XCE265"/>
      <c r="XCF265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</row>
    <row r="266" s="37" customFormat="1" spans="24:16337">
      <c r="X266" s="41"/>
      <c r="XCD266"/>
      <c r="XCE266"/>
      <c r="XCF266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</row>
    <row r="267" s="37" customFormat="1" spans="24:16337">
      <c r="X267" s="41"/>
      <c r="XCD267"/>
      <c r="XCE267"/>
      <c r="XCF267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</row>
    <row r="268" s="37" customFormat="1" spans="24:16337">
      <c r="X268" s="41"/>
      <c r="XCD268"/>
      <c r="XCE268"/>
      <c r="XCF268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</row>
    <row r="269" s="37" customFormat="1" spans="24:16337">
      <c r="X269" s="41"/>
      <c r="XCD269"/>
      <c r="XCE269"/>
      <c r="XCF269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</row>
    <row r="270" s="37" customFormat="1" spans="24:16337">
      <c r="X270" s="41"/>
      <c r="XCD270"/>
      <c r="XCE270"/>
      <c r="XCF270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</row>
    <row r="271" s="37" customFormat="1" spans="24:16337">
      <c r="X271" s="41"/>
      <c r="XCD271"/>
      <c r="XCE271"/>
      <c r="XCF27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</row>
    <row r="272" s="37" customFormat="1" spans="24:16337">
      <c r="X272" s="41"/>
      <c r="XCD272"/>
      <c r="XCE272"/>
      <c r="XCF272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</row>
    <row r="273" s="37" customFormat="1" spans="24:16337">
      <c r="X273" s="41"/>
      <c r="XCD273"/>
      <c r="XCE273"/>
      <c r="XCF273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</row>
    <row r="274" s="37" customFormat="1" spans="24:16337">
      <c r="X274" s="41"/>
      <c r="XCD274"/>
      <c r="XCE274"/>
      <c r="XCF274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</row>
    <row r="275" s="37" customFormat="1" spans="24:16337">
      <c r="X275" s="41"/>
      <c r="XCD275"/>
      <c r="XCE275"/>
      <c r="XCF275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</row>
    <row r="276" s="37" customFormat="1" spans="24:16337">
      <c r="X276" s="41"/>
      <c r="XCD276"/>
      <c r="XCE276"/>
      <c r="XCF276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</row>
    <row r="277" s="37" customFormat="1" spans="24:16337">
      <c r="X277" s="41"/>
      <c r="XCD277"/>
      <c r="XCE277"/>
      <c r="XCF277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</row>
    <row r="278" s="37" customFormat="1" spans="24:16337">
      <c r="X278" s="41"/>
      <c r="XCD278"/>
      <c r="XCE278"/>
      <c r="XCF278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</row>
    <row r="279" s="37" customFormat="1" spans="24:16337">
      <c r="X279" s="41"/>
      <c r="XCD279"/>
      <c r="XCE279"/>
      <c r="XCF279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</row>
    <row r="280" s="37" customFormat="1" spans="24:16337">
      <c r="X280" s="41"/>
      <c r="XCD280"/>
      <c r="XCE280"/>
      <c r="XCF280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</row>
    <row r="281" s="37" customFormat="1" spans="24:16337">
      <c r="X281" s="41"/>
      <c r="XCD281"/>
      <c r="XCE281"/>
      <c r="XCF28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</row>
    <row r="282" s="37" customFormat="1" spans="24:16337">
      <c r="X282" s="41"/>
      <c r="XCD282"/>
      <c r="XCE282"/>
      <c r="XCF282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</row>
    <row r="283" s="37" customFormat="1" spans="24:16337">
      <c r="X283" s="41"/>
      <c r="XCD283"/>
      <c r="XCE283"/>
      <c r="XCF283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</row>
    <row r="284" s="37" customFormat="1" spans="24:16337">
      <c r="X284" s="41"/>
      <c r="XCD284"/>
      <c r="XCE284"/>
      <c r="XCF284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</row>
    <row r="285" s="37" customFormat="1" spans="24:16337">
      <c r="X285" s="41"/>
      <c r="XCD285"/>
      <c r="XCE285"/>
      <c r="XCF285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</row>
    <row r="286" s="37" customFormat="1" spans="24:16337">
      <c r="X286" s="41"/>
      <c r="XCD286"/>
      <c r="XCE286"/>
      <c r="XCF286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</row>
    <row r="287" s="37" customFormat="1" spans="24:16337">
      <c r="X287" s="41"/>
      <c r="XCD287"/>
      <c r="XCE287"/>
      <c r="XCF287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</row>
    <row r="288" s="37" customFormat="1" spans="24:16337">
      <c r="X288" s="41"/>
      <c r="XCD288"/>
      <c r="XCE288"/>
      <c r="XCF288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</row>
    <row r="289" s="37" customFormat="1" spans="24:16337">
      <c r="X289" s="41"/>
      <c r="XCD289"/>
      <c r="XCE289"/>
      <c r="XCF289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</row>
    <row r="290" s="37" customFormat="1" spans="24:16337">
      <c r="X290" s="41"/>
      <c r="XCD290"/>
      <c r="XCE290"/>
      <c r="XCF290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</row>
    <row r="291" s="37" customFormat="1" spans="24:16337">
      <c r="X291" s="41"/>
      <c r="XCD291"/>
      <c r="XCE291"/>
      <c r="XCF29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</row>
    <row r="292" s="37" customFormat="1" spans="24:16337">
      <c r="X292" s="41"/>
      <c r="XCD292"/>
      <c r="XCE292"/>
      <c r="XCF292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</row>
    <row r="293" s="37" customFormat="1" spans="24:16337">
      <c r="X293" s="41"/>
      <c r="XCD293"/>
      <c r="XCE293"/>
      <c r="XCF293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</row>
    <row r="294" s="37" customFormat="1" spans="24:16337">
      <c r="X294" s="41"/>
      <c r="XCD294"/>
      <c r="XCE294"/>
      <c r="XCF294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</row>
    <row r="295" s="37" customFormat="1" spans="24:16337">
      <c r="X295" s="41"/>
      <c r="XCD295"/>
      <c r="XCE295"/>
      <c r="XCF295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</row>
    <row r="296" s="37" customFormat="1" spans="24:16337">
      <c r="X296" s="41"/>
      <c r="XCD296"/>
      <c r="XCE296"/>
      <c r="XCF296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</row>
    <row r="297" s="37" customFormat="1" spans="24:16337">
      <c r="X297" s="41"/>
      <c r="XCD297"/>
      <c r="XCE297"/>
      <c r="XCF297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</row>
    <row r="298" s="37" customFormat="1" spans="24:16337">
      <c r="X298" s="41"/>
      <c r="XCD298"/>
      <c r="XCE298"/>
      <c r="XCF298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</row>
    <row r="299" s="37" customFormat="1" spans="24:16337">
      <c r="X299" s="41"/>
      <c r="XCD299"/>
      <c r="XCE299"/>
      <c r="XCF299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</row>
    <row r="300" s="37" customFormat="1" spans="24:16337">
      <c r="X300" s="41"/>
      <c r="XCD300"/>
      <c r="XCE300"/>
      <c r="XCF300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</row>
    <row r="301" s="37" customFormat="1" spans="24:16337">
      <c r="X301" s="41"/>
      <c r="XCD301"/>
      <c r="XCE301"/>
      <c r="XCF30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</row>
    <row r="302" s="37" customFormat="1" spans="24:16337">
      <c r="X302" s="41"/>
      <c r="XCD302"/>
      <c r="XCE302"/>
      <c r="XCF302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</row>
    <row r="303" s="37" customFormat="1" spans="24:16337">
      <c r="X303" s="41"/>
      <c r="XCD303"/>
      <c r="XCE303"/>
      <c r="XCF303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</row>
    <row r="304" s="37" customFormat="1" spans="24:16337">
      <c r="X304" s="41"/>
      <c r="XCD304"/>
      <c r="XCE304"/>
      <c r="XCF304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</row>
    <row r="305" s="37" customFormat="1" spans="24:16337">
      <c r="X305" s="41"/>
      <c r="XCD305"/>
      <c r="XCE305"/>
      <c r="XCF305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</row>
    <row r="306" s="37" customFormat="1" spans="24:16337">
      <c r="X306" s="41"/>
      <c r="XCD306"/>
      <c r="XCE306"/>
      <c r="XCF306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</row>
    <row r="307" s="37" customFormat="1" spans="24:16337">
      <c r="X307" s="41"/>
      <c r="XCD307"/>
      <c r="XCE307"/>
      <c r="XCF307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</row>
    <row r="308" s="37" customFormat="1" spans="24:16337">
      <c r="X308" s="41"/>
      <c r="XCD308"/>
      <c r="XCE308"/>
      <c r="XCF308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</row>
    <row r="309" s="37" customFormat="1" spans="24:16337">
      <c r="X309" s="41"/>
      <c r="XCD309"/>
      <c r="XCE309"/>
      <c r="XCF309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</row>
    <row r="310" s="37" customFormat="1" spans="24:16337">
      <c r="X310" s="41"/>
      <c r="XCD310"/>
      <c r="XCE310"/>
      <c r="XCF310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</row>
    <row r="311" s="37" customFormat="1" spans="24:16337">
      <c r="X311" s="41"/>
      <c r="XCD311"/>
      <c r="XCE311"/>
      <c r="XCF31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</row>
    <row r="312" s="37" customFormat="1" spans="24:16337">
      <c r="X312" s="41"/>
      <c r="XCD312"/>
      <c r="XCE312"/>
      <c r="XCF312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</row>
    <row r="313" s="37" customFormat="1" spans="24:16337">
      <c r="X313" s="41"/>
      <c r="XCD313"/>
      <c r="XCE313"/>
      <c r="XCF313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</row>
    <row r="314" s="37" customFormat="1" spans="24:16337">
      <c r="X314" s="41"/>
      <c r="XCD314"/>
      <c r="XCE314"/>
      <c r="XCF314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</row>
    <row r="315" s="37" customFormat="1" spans="24:16337">
      <c r="X315" s="41"/>
      <c r="XCD315"/>
      <c r="XCE315"/>
      <c r="XCF315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</row>
    <row r="316" s="37" customFormat="1" spans="24:16337">
      <c r="X316" s="41"/>
      <c r="XCD316"/>
      <c r="XCE316"/>
      <c r="XCF316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</row>
    <row r="317" s="37" customFormat="1" spans="24:16337">
      <c r="X317" s="41"/>
      <c r="XCD317"/>
      <c r="XCE317"/>
      <c r="XCF317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</row>
    <row r="318" s="37" customFormat="1" spans="24:16337">
      <c r="X318" s="41"/>
      <c r="XCD318"/>
      <c r="XCE318"/>
      <c r="XCF318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</row>
    <row r="319" s="37" customFormat="1" spans="24:16337">
      <c r="X319" s="41"/>
      <c r="XCD319"/>
      <c r="XCE319"/>
      <c r="XCF319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</row>
    <row r="320" s="37" customFormat="1" spans="24:16337">
      <c r="X320" s="41"/>
      <c r="XCD320"/>
      <c r="XCE320"/>
      <c r="XCF320"/>
      <c r="XCG320"/>
      <c r="XCH320"/>
      <c r="XCI320"/>
      <c r="XCJ320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</row>
    <row r="321" s="37" customFormat="1" spans="24:16337">
      <c r="X321" s="41"/>
      <c r="XCD321"/>
      <c r="XCE321"/>
      <c r="XCF32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</row>
    <row r="322" s="37" customFormat="1" spans="24:16337">
      <c r="X322" s="41"/>
      <c r="XCD322"/>
      <c r="XCE322"/>
      <c r="XCF322"/>
      <c r="XCG322"/>
      <c r="XCH322"/>
      <c r="XCI322"/>
      <c r="XCJ322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</row>
    <row r="323" s="37" customFormat="1" spans="24:16337">
      <c r="X323" s="41"/>
      <c r="XCD323"/>
      <c r="XCE323"/>
      <c r="XCF323"/>
      <c r="XCG323"/>
      <c r="XCH323"/>
      <c r="XCI323"/>
      <c r="XCJ323"/>
      <c r="XCK323"/>
      <c r="XCL323"/>
      <c r="XCM323"/>
      <c r="XCN323"/>
      <c r="XCO323"/>
      <c r="XCP323"/>
      <c r="XCQ323"/>
      <c r="XCR323"/>
      <c r="XCS323"/>
      <c r="XCT323"/>
      <c r="XCU323"/>
      <c r="XCV323"/>
      <c r="XCW323"/>
      <c r="XCX323"/>
      <c r="XCY323"/>
      <c r="XCZ323"/>
      <c r="XDA323"/>
      <c r="XDB323"/>
      <c r="XDC323"/>
      <c r="XDD323"/>
      <c r="XDE323"/>
      <c r="XDF323"/>
      <c r="XDG323"/>
      <c r="XDH323"/>
      <c r="XDI323"/>
    </row>
    <row r="324" s="37" customFormat="1" spans="24:16337">
      <c r="X324" s="41"/>
      <c r="XCD324"/>
      <c r="XCE324"/>
      <c r="XCF324"/>
      <c r="XCG324"/>
      <c r="XCH324"/>
      <c r="XCI324"/>
      <c r="XCJ324"/>
      <c r="XCK324"/>
      <c r="XCL324"/>
      <c r="XCM324"/>
      <c r="XCN324"/>
      <c r="XCO324"/>
      <c r="XCP324"/>
      <c r="XCQ324"/>
      <c r="XCR324"/>
      <c r="XCS324"/>
      <c r="XCT324"/>
      <c r="XCU324"/>
      <c r="XCV324"/>
      <c r="XCW324"/>
      <c r="XCX324"/>
      <c r="XCY324"/>
      <c r="XCZ324"/>
      <c r="XDA324"/>
      <c r="XDB324"/>
      <c r="XDC324"/>
      <c r="XDD324"/>
      <c r="XDE324"/>
      <c r="XDF324"/>
      <c r="XDG324"/>
      <c r="XDH324"/>
      <c r="XDI324"/>
    </row>
    <row r="325" s="37" customFormat="1" spans="24:16337">
      <c r="X325" s="41"/>
      <c r="XCD325"/>
      <c r="XCE325"/>
      <c r="XCF325"/>
      <c r="XCG325"/>
      <c r="XCH325"/>
      <c r="XCI325"/>
      <c r="XCJ325"/>
      <c r="XCK325"/>
      <c r="XCL325"/>
      <c r="XCM325"/>
      <c r="XCN325"/>
      <c r="XCO325"/>
      <c r="XCP325"/>
      <c r="XCQ325"/>
      <c r="XCR325"/>
      <c r="XCS325"/>
      <c r="XCT325"/>
      <c r="XCU325"/>
      <c r="XCV325"/>
      <c r="XCW325"/>
      <c r="XCX325"/>
      <c r="XCY325"/>
      <c r="XCZ325"/>
      <c r="XDA325"/>
      <c r="XDB325"/>
      <c r="XDC325"/>
      <c r="XDD325"/>
      <c r="XDE325"/>
      <c r="XDF325"/>
      <c r="XDG325"/>
      <c r="XDH325"/>
      <c r="XDI325"/>
    </row>
    <row r="326" s="37" customFormat="1" spans="24:16337">
      <c r="X326" s="41"/>
      <c r="XCD326"/>
      <c r="XCE326"/>
      <c r="XCF326"/>
      <c r="XCG326"/>
      <c r="XCH326"/>
      <c r="XCI326"/>
      <c r="XCJ326"/>
      <c r="XCK326"/>
      <c r="XCL326"/>
      <c r="XCM326"/>
      <c r="XCN326"/>
      <c r="XCO326"/>
      <c r="XCP326"/>
      <c r="XCQ326"/>
      <c r="XCR326"/>
      <c r="XCS326"/>
      <c r="XCT326"/>
      <c r="XCU326"/>
      <c r="XCV326"/>
      <c r="XCW326"/>
      <c r="XCX326"/>
      <c r="XCY326"/>
      <c r="XCZ326"/>
      <c r="XDA326"/>
      <c r="XDB326"/>
      <c r="XDC326"/>
      <c r="XDD326"/>
      <c r="XDE326"/>
      <c r="XDF326"/>
      <c r="XDG326"/>
      <c r="XDH326"/>
      <c r="XDI326"/>
    </row>
    <row r="327" s="37" customFormat="1" spans="24:16337">
      <c r="X327" s="41"/>
      <c r="XCD327"/>
      <c r="XCE327"/>
      <c r="XCF327"/>
      <c r="XCG327"/>
      <c r="XCH327"/>
      <c r="XCI327"/>
      <c r="XCJ327"/>
      <c r="XCK327"/>
      <c r="XCL327"/>
      <c r="XCM327"/>
      <c r="XCN327"/>
      <c r="XCO327"/>
      <c r="XCP327"/>
      <c r="XCQ327"/>
      <c r="XCR327"/>
      <c r="XCS327"/>
      <c r="XCT327"/>
      <c r="XCU327"/>
      <c r="XCV327"/>
      <c r="XCW327"/>
      <c r="XCX327"/>
      <c r="XCY327"/>
      <c r="XCZ327"/>
      <c r="XDA327"/>
      <c r="XDB327"/>
      <c r="XDC327"/>
      <c r="XDD327"/>
      <c r="XDE327"/>
      <c r="XDF327"/>
      <c r="XDG327"/>
      <c r="XDH327"/>
      <c r="XDI327"/>
    </row>
    <row r="328" s="37" customFormat="1" spans="24:16337">
      <c r="X328" s="41"/>
      <c r="XCD328"/>
      <c r="XCE328"/>
      <c r="XCF328"/>
      <c r="XCG328"/>
      <c r="XCH328"/>
      <c r="XCI328"/>
      <c r="XCJ328"/>
      <c r="XCK328"/>
      <c r="XCL328"/>
      <c r="XCM328"/>
      <c r="XCN328"/>
      <c r="XCO328"/>
      <c r="XCP328"/>
      <c r="XCQ328"/>
      <c r="XCR328"/>
      <c r="XCS328"/>
      <c r="XCT328"/>
      <c r="XCU328"/>
      <c r="XCV328"/>
      <c r="XCW328"/>
      <c r="XCX328"/>
      <c r="XCY328"/>
      <c r="XCZ328"/>
      <c r="XDA328"/>
      <c r="XDB328"/>
      <c r="XDC328"/>
      <c r="XDD328"/>
      <c r="XDE328"/>
      <c r="XDF328"/>
      <c r="XDG328"/>
      <c r="XDH328"/>
      <c r="XDI328"/>
    </row>
    <row r="329" s="37" customFormat="1" spans="24:16337">
      <c r="X329" s="41"/>
      <c r="XCD329"/>
      <c r="XCE329"/>
      <c r="XCF329"/>
      <c r="XCG329"/>
      <c r="XCH329"/>
      <c r="XCI329"/>
      <c r="XCJ329"/>
      <c r="XCK329"/>
      <c r="XCL329"/>
      <c r="XCM329"/>
      <c r="XCN329"/>
      <c r="XCO329"/>
      <c r="XCP329"/>
      <c r="XCQ329"/>
      <c r="XCR329"/>
      <c r="XCS329"/>
      <c r="XCT329"/>
      <c r="XCU329"/>
      <c r="XCV329"/>
      <c r="XCW329"/>
      <c r="XCX329"/>
      <c r="XCY329"/>
      <c r="XCZ329"/>
      <c r="XDA329"/>
      <c r="XDB329"/>
      <c r="XDC329"/>
      <c r="XDD329"/>
      <c r="XDE329"/>
      <c r="XDF329"/>
      <c r="XDG329"/>
      <c r="XDH329"/>
      <c r="XDI329"/>
    </row>
    <row r="330" s="37" customFormat="1" spans="24:16337">
      <c r="X330" s="41"/>
      <c r="XCD330"/>
      <c r="XCE330"/>
      <c r="XCF330"/>
      <c r="XCG330"/>
      <c r="XCH330"/>
      <c r="XCI330"/>
      <c r="XCJ330"/>
      <c r="XCK330"/>
      <c r="XCL330"/>
      <c r="XCM330"/>
      <c r="XCN330"/>
      <c r="XCO330"/>
      <c r="XCP330"/>
      <c r="XCQ330"/>
      <c r="XCR330"/>
      <c r="XCS330"/>
      <c r="XCT330"/>
      <c r="XCU330"/>
      <c r="XCV330"/>
      <c r="XCW330"/>
      <c r="XCX330"/>
      <c r="XCY330"/>
      <c r="XCZ330"/>
      <c r="XDA330"/>
      <c r="XDB330"/>
      <c r="XDC330"/>
      <c r="XDD330"/>
      <c r="XDE330"/>
      <c r="XDF330"/>
      <c r="XDG330"/>
      <c r="XDH330"/>
      <c r="XDI330"/>
    </row>
    <row r="331" s="37" customFormat="1" spans="24:16337">
      <c r="X331" s="41"/>
      <c r="XCD331"/>
      <c r="XCE331"/>
      <c r="XCF331"/>
      <c r="XCG331"/>
      <c r="XCH331"/>
      <c r="XCI331"/>
      <c r="XCJ331"/>
      <c r="XCK331"/>
      <c r="XCL331"/>
      <c r="XCM331"/>
      <c r="XCN331"/>
      <c r="XCO331"/>
      <c r="XCP331"/>
      <c r="XCQ331"/>
      <c r="XCR331"/>
      <c r="XCS331"/>
      <c r="XCT331"/>
      <c r="XCU331"/>
      <c r="XCV331"/>
      <c r="XCW331"/>
      <c r="XCX331"/>
      <c r="XCY331"/>
      <c r="XCZ331"/>
      <c r="XDA331"/>
      <c r="XDB331"/>
      <c r="XDC331"/>
      <c r="XDD331"/>
      <c r="XDE331"/>
      <c r="XDF331"/>
      <c r="XDG331"/>
      <c r="XDH331"/>
      <c r="XDI331"/>
    </row>
    <row r="332" s="37" customFormat="1" spans="24:16337">
      <c r="X332" s="41"/>
      <c r="XCD332"/>
      <c r="XCE332"/>
      <c r="XCF332"/>
      <c r="XCG332"/>
      <c r="XCH332"/>
      <c r="XCI332"/>
      <c r="XCJ332"/>
      <c r="XCK332"/>
      <c r="XCL332"/>
      <c r="XCM332"/>
      <c r="XCN332"/>
      <c r="XCO332"/>
      <c r="XCP332"/>
      <c r="XCQ332"/>
      <c r="XCR332"/>
      <c r="XCS332"/>
      <c r="XCT332"/>
      <c r="XCU332"/>
      <c r="XCV332"/>
      <c r="XCW332"/>
      <c r="XCX332"/>
      <c r="XCY332"/>
      <c r="XCZ332"/>
      <c r="XDA332"/>
      <c r="XDB332"/>
      <c r="XDC332"/>
      <c r="XDD332"/>
      <c r="XDE332"/>
      <c r="XDF332"/>
      <c r="XDG332"/>
      <c r="XDH332"/>
      <c r="XDI332"/>
    </row>
    <row r="333" s="37" customFormat="1" spans="24:16337">
      <c r="X333" s="41"/>
      <c r="XCD333"/>
      <c r="XCE333"/>
      <c r="XCF333"/>
      <c r="XCG333"/>
      <c r="XCH333"/>
      <c r="XCI333"/>
      <c r="XCJ333"/>
      <c r="XCK333"/>
      <c r="XCL333"/>
      <c r="XCM333"/>
      <c r="XCN333"/>
      <c r="XCO333"/>
      <c r="XCP333"/>
      <c r="XCQ333"/>
      <c r="XCR333"/>
      <c r="XCS333"/>
      <c r="XCT333"/>
      <c r="XCU333"/>
      <c r="XCV333"/>
      <c r="XCW333"/>
      <c r="XCX333"/>
      <c r="XCY333"/>
      <c r="XCZ333"/>
      <c r="XDA333"/>
      <c r="XDB333"/>
      <c r="XDC333"/>
      <c r="XDD333"/>
      <c r="XDE333"/>
      <c r="XDF333"/>
      <c r="XDG333"/>
      <c r="XDH333"/>
      <c r="XDI333"/>
    </row>
    <row r="334" s="37" customFormat="1" spans="24:16337">
      <c r="X334" s="41"/>
      <c r="XCD334"/>
      <c r="XCE334"/>
      <c r="XCF334"/>
      <c r="XCG334"/>
      <c r="XCH334"/>
      <c r="XCI334"/>
      <c r="XCJ334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  <c r="XDF334"/>
      <c r="XDG334"/>
      <c r="XDH334"/>
      <c r="XDI334"/>
    </row>
    <row r="335" s="37" customFormat="1" spans="24:16337">
      <c r="X335" s="41"/>
      <c r="XCD335"/>
      <c r="XCE335"/>
      <c r="XCF335"/>
      <c r="XCG335"/>
      <c r="XCH335"/>
      <c r="XCI335"/>
      <c r="XCJ335"/>
      <c r="XCK335"/>
      <c r="XCL335"/>
      <c r="XCM335"/>
      <c r="XCN335"/>
      <c r="XCO335"/>
      <c r="XCP335"/>
      <c r="XCQ335"/>
      <c r="XCR335"/>
      <c r="XCS335"/>
      <c r="XCT335"/>
      <c r="XCU335"/>
      <c r="XCV335"/>
      <c r="XCW335"/>
      <c r="XCX335"/>
      <c r="XCY335"/>
      <c r="XCZ335"/>
      <c r="XDA335"/>
      <c r="XDB335"/>
      <c r="XDC335"/>
      <c r="XDD335"/>
      <c r="XDE335"/>
      <c r="XDF335"/>
      <c r="XDG335"/>
      <c r="XDH335"/>
      <c r="XDI335"/>
    </row>
    <row r="336" s="37" customFormat="1" spans="24:16337">
      <c r="X336" s="41"/>
      <c r="XCD336"/>
      <c r="XCE336"/>
      <c r="XCF336"/>
      <c r="XCG336"/>
      <c r="XCH336"/>
      <c r="XCI336"/>
      <c r="XCJ336"/>
      <c r="XCK336"/>
      <c r="XCL336"/>
      <c r="XCM336"/>
      <c r="XCN336"/>
      <c r="XCO336"/>
      <c r="XCP336"/>
      <c r="XCQ336"/>
      <c r="XCR336"/>
      <c r="XCS336"/>
      <c r="XCT336"/>
      <c r="XCU336"/>
      <c r="XCV336"/>
      <c r="XCW336"/>
      <c r="XCX336"/>
      <c r="XCY336"/>
      <c r="XCZ336"/>
      <c r="XDA336"/>
      <c r="XDB336"/>
      <c r="XDC336"/>
      <c r="XDD336"/>
      <c r="XDE336"/>
      <c r="XDF336"/>
      <c r="XDG336"/>
      <c r="XDH336"/>
      <c r="XDI336"/>
    </row>
    <row r="337" s="37" customFormat="1" spans="24:16337">
      <c r="X337" s="41"/>
      <c r="XCD337"/>
      <c r="XCE337"/>
      <c r="XCF337"/>
      <c r="XCG337"/>
      <c r="XCH337"/>
      <c r="XCI337"/>
      <c r="XCJ337"/>
      <c r="XCK337"/>
      <c r="XCL337"/>
      <c r="XCM337"/>
      <c r="XCN337"/>
      <c r="XCO337"/>
      <c r="XCP337"/>
      <c r="XCQ337"/>
      <c r="XCR337"/>
      <c r="XCS337"/>
      <c r="XCT337"/>
      <c r="XCU337"/>
      <c r="XCV337"/>
      <c r="XCW337"/>
      <c r="XCX337"/>
      <c r="XCY337"/>
      <c r="XCZ337"/>
      <c r="XDA337"/>
      <c r="XDB337"/>
      <c r="XDC337"/>
      <c r="XDD337"/>
      <c r="XDE337"/>
      <c r="XDF337"/>
      <c r="XDG337"/>
      <c r="XDH337"/>
      <c r="XDI337"/>
    </row>
    <row r="338" s="37" customFormat="1" spans="24:16337">
      <c r="X338" s="41"/>
      <c r="XCD338"/>
      <c r="XCE338"/>
      <c r="XCF338"/>
      <c r="XCG338"/>
      <c r="XCH338"/>
      <c r="XCI338"/>
      <c r="XCJ338"/>
      <c r="XCK338"/>
      <c r="XCL338"/>
      <c r="XCM338"/>
      <c r="XCN338"/>
      <c r="XCO338"/>
      <c r="XCP338"/>
      <c r="XCQ338"/>
      <c r="XCR338"/>
      <c r="XCS338"/>
      <c r="XCT338"/>
      <c r="XCU338"/>
      <c r="XCV338"/>
      <c r="XCW338"/>
      <c r="XCX338"/>
      <c r="XCY338"/>
      <c r="XCZ338"/>
      <c r="XDA338"/>
      <c r="XDB338"/>
      <c r="XDC338"/>
      <c r="XDD338"/>
      <c r="XDE338"/>
      <c r="XDF338"/>
      <c r="XDG338"/>
      <c r="XDH338"/>
      <c r="XDI338"/>
    </row>
    <row r="339" s="37" customFormat="1" spans="24:16337">
      <c r="X339" s="41"/>
      <c r="XCD339"/>
      <c r="XCE339"/>
      <c r="XCF339"/>
      <c r="XCG339"/>
      <c r="XCH339"/>
      <c r="XCI339"/>
      <c r="XCJ339"/>
      <c r="XCK339"/>
      <c r="XCL339"/>
      <c r="XCM339"/>
      <c r="XCN339"/>
      <c r="XCO339"/>
      <c r="XCP339"/>
      <c r="XCQ339"/>
      <c r="XCR339"/>
      <c r="XCS339"/>
      <c r="XCT339"/>
      <c r="XCU339"/>
      <c r="XCV339"/>
      <c r="XCW339"/>
      <c r="XCX339"/>
      <c r="XCY339"/>
      <c r="XCZ339"/>
      <c r="XDA339"/>
      <c r="XDB339"/>
      <c r="XDC339"/>
      <c r="XDD339"/>
      <c r="XDE339"/>
      <c r="XDF339"/>
      <c r="XDG339"/>
      <c r="XDH339"/>
      <c r="XDI339"/>
    </row>
    <row r="340" s="37" customFormat="1" spans="24:16337">
      <c r="X340" s="41"/>
      <c r="XCD340"/>
      <c r="XCE340"/>
      <c r="XCF340"/>
      <c r="XCG340"/>
      <c r="XCH340"/>
      <c r="XCI340"/>
      <c r="XCJ340"/>
      <c r="XCK340"/>
      <c r="XCL340"/>
      <c r="XCM340"/>
      <c r="XCN340"/>
      <c r="XCO340"/>
      <c r="XCP340"/>
      <c r="XCQ340"/>
      <c r="XCR340"/>
      <c r="XCS340"/>
      <c r="XCT340"/>
      <c r="XCU340"/>
      <c r="XCV340"/>
      <c r="XCW340"/>
      <c r="XCX340"/>
      <c r="XCY340"/>
      <c r="XCZ340"/>
      <c r="XDA340"/>
      <c r="XDB340"/>
      <c r="XDC340"/>
      <c r="XDD340"/>
      <c r="XDE340"/>
      <c r="XDF340"/>
      <c r="XDG340"/>
      <c r="XDH340"/>
      <c r="XDI340"/>
    </row>
    <row r="341" s="37" customFormat="1" spans="24:16337">
      <c r="X341" s="41"/>
      <c r="XCD341"/>
      <c r="XCE341"/>
      <c r="XCF341"/>
      <c r="XCG341"/>
      <c r="XCH341"/>
      <c r="XCI341"/>
      <c r="XCJ341"/>
      <c r="XCK341"/>
      <c r="XCL341"/>
      <c r="XCM341"/>
      <c r="XCN341"/>
      <c r="XCO341"/>
      <c r="XCP341"/>
      <c r="XCQ341"/>
      <c r="XCR341"/>
      <c r="XCS341"/>
      <c r="XCT341"/>
      <c r="XCU341"/>
      <c r="XCV341"/>
      <c r="XCW341"/>
      <c r="XCX341"/>
      <c r="XCY341"/>
      <c r="XCZ341"/>
      <c r="XDA341"/>
      <c r="XDB341"/>
      <c r="XDC341"/>
      <c r="XDD341"/>
      <c r="XDE341"/>
      <c r="XDF341"/>
      <c r="XDG341"/>
      <c r="XDH341"/>
      <c r="XDI341"/>
    </row>
    <row r="342" s="37" customFormat="1" spans="24:16337">
      <c r="X342" s="41"/>
      <c r="XCD342"/>
      <c r="XCE342"/>
      <c r="XCF342"/>
      <c r="XCG342"/>
      <c r="XCH342"/>
      <c r="XCI342"/>
      <c r="XCJ342"/>
      <c r="XCK342"/>
      <c r="XCL342"/>
      <c r="XCM342"/>
      <c r="XCN342"/>
      <c r="XCO342"/>
      <c r="XCP342"/>
      <c r="XCQ342"/>
      <c r="XCR342"/>
      <c r="XCS342"/>
      <c r="XCT342"/>
      <c r="XCU342"/>
      <c r="XCV342"/>
      <c r="XCW342"/>
      <c r="XCX342"/>
      <c r="XCY342"/>
      <c r="XCZ342"/>
      <c r="XDA342"/>
      <c r="XDB342"/>
      <c r="XDC342"/>
      <c r="XDD342"/>
      <c r="XDE342"/>
      <c r="XDF342"/>
      <c r="XDG342"/>
      <c r="XDH342"/>
      <c r="XDI342"/>
    </row>
    <row r="343" s="37" customFormat="1" spans="24:16337">
      <c r="X343" s="41"/>
      <c r="XCD343"/>
      <c r="XCE343"/>
      <c r="XCF343"/>
      <c r="XCG343"/>
      <c r="XCH343"/>
      <c r="XCI343"/>
      <c r="XCJ343"/>
      <c r="XCK343"/>
      <c r="XCL343"/>
      <c r="XCM343"/>
      <c r="XCN343"/>
      <c r="XCO343"/>
      <c r="XCP343"/>
      <c r="XCQ343"/>
      <c r="XCR343"/>
      <c r="XCS343"/>
      <c r="XCT343"/>
      <c r="XCU343"/>
      <c r="XCV343"/>
      <c r="XCW343"/>
      <c r="XCX343"/>
      <c r="XCY343"/>
      <c r="XCZ343"/>
      <c r="XDA343"/>
      <c r="XDB343"/>
      <c r="XDC343"/>
      <c r="XDD343"/>
      <c r="XDE343"/>
      <c r="XDF343"/>
      <c r="XDG343"/>
      <c r="XDH343"/>
      <c r="XDI343"/>
    </row>
    <row r="344" s="37" customFormat="1" spans="24:16337">
      <c r="X344" s="41"/>
      <c r="XCD344"/>
      <c r="XCE344"/>
      <c r="XCF344"/>
      <c r="XCG344"/>
      <c r="XCH344"/>
      <c r="XCI344"/>
      <c r="XCJ344"/>
      <c r="XCK344"/>
      <c r="XCL344"/>
      <c r="XCM344"/>
      <c r="XCN344"/>
      <c r="XCO344"/>
      <c r="XCP344"/>
      <c r="XCQ344"/>
      <c r="XCR344"/>
      <c r="XCS344"/>
      <c r="XCT344"/>
      <c r="XCU344"/>
      <c r="XCV344"/>
      <c r="XCW344"/>
      <c r="XCX344"/>
      <c r="XCY344"/>
      <c r="XCZ344"/>
      <c r="XDA344"/>
      <c r="XDB344"/>
      <c r="XDC344"/>
      <c r="XDD344"/>
      <c r="XDE344"/>
      <c r="XDF344"/>
      <c r="XDG344"/>
      <c r="XDH344"/>
      <c r="XDI344"/>
    </row>
    <row r="345" s="37" customFormat="1" spans="24:16337">
      <c r="X345" s="41"/>
      <c r="XCD345"/>
      <c r="XCE345"/>
      <c r="XCF345"/>
      <c r="XCG345"/>
      <c r="XCH345"/>
      <c r="XCI345"/>
      <c r="XCJ345"/>
      <c r="XCK345"/>
      <c r="XCL345"/>
      <c r="XCM345"/>
      <c r="XCN345"/>
      <c r="XCO345"/>
      <c r="XCP345"/>
      <c r="XCQ345"/>
      <c r="XCR345"/>
      <c r="XCS345"/>
      <c r="XCT345"/>
      <c r="XCU345"/>
      <c r="XCV345"/>
      <c r="XCW345"/>
      <c r="XCX345"/>
      <c r="XCY345"/>
      <c r="XCZ345"/>
      <c r="XDA345"/>
      <c r="XDB345"/>
      <c r="XDC345"/>
      <c r="XDD345"/>
      <c r="XDE345"/>
      <c r="XDF345"/>
      <c r="XDG345"/>
      <c r="XDH345"/>
      <c r="XDI345"/>
    </row>
    <row r="346" s="37" customFormat="1" spans="24:16337">
      <c r="X346" s="41"/>
      <c r="XCD346"/>
      <c r="XCE346"/>
      <c r="XCF346"/>
      <c r="XCG346"/>
      <c r="XCH346"/>
      <c r="XCI346"/>
      <c r="XCJ346"/>
      <c r="XCK346"/>
      <c r="XCL346"/>
      <c r="XCM346"/>
      <c r="XCN346"/>
      <c r="XCO346"/>
      <c r="XCP346"/>
      <c r="XCQ346"/>
      <c r="XCR346"/>
      <c r="XCS346"/>
      <c r="XCT346"/>
      <c r="XCU346"/>
      <c r="XCV346"/>
      <c r="XCW346"/>
      <c r="XCX346"/>
      <c r="XCY346"/>
      <c r="XCZ346"/>
      <c r="XDA346"/>
      <c r="XDB346"/>
      <c r="XDC346"/>
      <c r="XDD346"/>
      <c r="XDE346"/>
      <c r="XDF346"/>
      <c r="XDG346"/>
      <c r="XDH346"/>
      <c r="XDI346"/>
    </row>
    <row r="347" s="37" customFormat="1" spans="24:16337">
      <c r="X347" s="41"/>
      <c r="XCD347"/>
      <c r="XCE347"/>
      <c r="XCF347"/>
      <c r="XCG347"/>
      <c r="XCH347"/>
      <c r="XCI347"/>
      <c r="XCJ347"/>
      <c r="XCK347"/>
      <c r="XCL347"/>
      <c r="XCM347"/>
      <c r="XCN347"/>
      <c r="XCO347"/>
      <c r="XCP347"/>
      <c r="XCQ347"/>
      <c r="XCR347"/>
      <c r="XCS347"/>
      <c r="XCT347"/>
      <c r="XCU347"/>
      <c r="XCV347"/>
      <c r="XCW347"/>
      <c r="XCX347"/>
      <c r="XCY347"/>
      <c r="XCZ347"/>
      <c r="XDA347"/>
      <c r="XDB347"/>
      <c r="XDC347"/>
      <c r="XDD347"/>
      <c r="XDE347"/>
      <c r="XDF347"/>
      <c r="XDG347"/>
      <c r="XDH347"/>
      <c r="XDI347"/>
    </row>
    <row r="348" s="37" customFormat="1" spans="24:16337">
      <c r="X348" s="41"/>
      <c r="XCD348"/>
      <c r="XCE348"/>
      <c r="XCF348"/>
      <c r="XCG348"/>
      <c r="XCH348"/>
      <c r="XCI348"/>
      <c r="XCJ348"/>
      <c r="XCK348"/>
      <c r="XCL348"/>
      <c r="XCM348"/>
      <c r="XCN348"/>
      <c r="XCO348"/>
      <c r="XCP348"/>
      <c r="XCQ348"/>
      <c r="XCR348"/>
      <c r="XCS348"/>
      <c r="XCT348"/>
      <c r="XCU348"/>
      <c r="XCV348"/>
      <c r="XCW348"/>
      <c r="XCX348"/>
      <c r="XCY348"/>
      <c r="XCZ348"/>
      <c r="XDA348"/>
      <c r="XDB348"/>
      <c r="XDC348"/>
      <c r="XDD348"/>
      <c r="XDE348"/>
      <c r="XDF348"/>
      <c r="XDG348"/>
      <c r="XDH348"/>
      <c r="XDI348"/>
    </row>
    <row r="349" s="37" customFormat="1" spans="24:16337">
      <c r="X349" s="41"/>
      <c r="XCD349"/>
      <c r="XCE349"/>
      <c r="XCF349"/>
      <c r="XCG349"/>
      <c r="XCH349"/>
      <c r="XCI349"/>
      <c r="XCJ349"/>
      <c r="XCK349"/>
      <c r="XCL349"/>
      <c r="XCM349"/>
      <c r="XCN349"/>
      <c r="XCO349"/>
      <c r="XCP349"/>
      <c r="XCQ349"/>
      <c r="XCR349"/>
      <c r="XCS349"/>
      <c r="XCT349"/>
      <c r="XCU349"/>
      <c r="XCV349"/>
      <c r="XCW349"/>
      <c r="XCX349"/>
      <c r="XCY349"/>
      <c r="XCZ349"/>
      <c r="XDA349"/>
      <c r="XDB349"/>
      <c r="XDC349"/>
      <c r="XDD349"/>
      <c r="XDE349"/>
      <c r="XDF349"/>
      <c r="XDG349"/>
      <c r="XDH349"/>
      <c r="XDI349"/>
    </row>
    <row r="350" s="37" customFormat="1" spans="24:16337">
      <c r="X350" s="41"/>
      <c r="XCD350"/>
      <c r="XCE350"/>
      <c r="XCF350"/>
      <c r="XCG350"/>
      <c r="XCH350"/>
      <c r="XCI350"/>
      <c r="XCJ350"/>
      <c r="XCK350"/>
      <c r="XCL350"/>
      <c r="XCM350"/>
      <c r="XCN350"/>
      <c r="XCO350"/>
      <c r="XCP350"/>
      <c r="XCQ350"/>
      <c r="XCR350"/>
      <c r="XCS350"/>
      <c r="XCT350"/>
      <c r="XCU350"/>
      <c r="XCV350"/>
      <c r="XCW350"/>
      <c r="XCX350"/>
      <c r="XCY350"/>
      <c r="XCZ350"/>
      <c r="XDA350"/>
      <c r="XDB350"/>
      <c r="XDC350"/>
      <c r="XDD350"/>
      <c r="XDE350"/>
      <c r="XDF350"/>
      <c r="XDG350"/>
      <c r="XDH350"/>
      <c r="XDI350"/>
    </row>
    <row r="351" s="37" customFormat="1" spans="24:16337">
      <c r="X351" s="41"/>
      <c r="XCD351"/>
      <c r="XCE351"/>
      <c r="XCF351"/>
      <c r="XCG351"/>
      <c r="XCH351"/>
      <c r="XCI351"/>
      <c r="XCJ351"/>
      <c r="XCK351"/>
      <c r="XCL351"/>
      <c r="XCM351"/>
      <c r="XCN351"/>
      <c r="XCO351"/>
      <c r="XCP351"/>
      <c r="XCQ351"/>
      <c r="XCR351"/>
      <c r="XCS351"/>
      <c r="XCT351"/>
      <c r="XCU351"/>
      <c r="XCV351"/>
      <c r="XCW351"/>
      <c r="XCX351"/>
      <c r="XCY351"/>
      <c r="XCZ351"/>
      <c r="XDA351"/>
      <c r="XDB351"/>
      <c r="XDC351"/>
      <c r="XDD351"/>
      <c r="XDE351"/>
      <c r="XDF351"/>
      <c r="XDG351"/>
      <c r="XDH351"/>
      <c r="XDI351"/>
    </row>
    <row r="352" s="37" customFormat="1" spans="24:16337">
      <c r="X352" s="41"/>
      <c r="XCD352"/>
      <c r="XCE352"/>
      <c r="XCF352"/>
      <c r="XCG352"/>
      <c r="XCH352"/>
      <c r="XCI352"/>
      <c r="XCJ352"/>
      <c r="XCK352"/>
      <c r="XCL352"/>
      <c r="XCM352"/>
      <c r="XCN352"/>
      <c r="XCO352"/>
      <c r="XCP352"/>
      <c r="XCQ352"/>
      <c r="XCR352"/>
      <c r="XCS352"/>
      <c r="XCT352"/>
      <c r="XCU352"/>
      <c r="XCV352"/>
      <c r="XCW352"/>
      <c r="XCX352"/>
      <c r="XCY352"/>
      <c r="XCZ352"/>
      <c r="XDA352"/>
      <c r="XDB352"/>
      <c r="XDC352"/>
      <c r="XDD352"/>
      <c r="XDE352"/>
      <c r="XDF352"/>
      <c r="XDG352"/>
      <c r="XDH352"/>
      <c r="XDI352"/>
    </row>
    <row r="353" s="37" customFormat="1" spans="24:16337">
      <c r="X353" s="41"/>
      <c r="XCD353"/>
      <c r="XCE353"/>
      <c r="XCF353"/>
      <c r="XCG353"/>
      <c r="XCH353"/>
      <c r="XCI353"/>
      <c r="XCJ353"/>
      <c r="XCK353"/>
      <c r="XCL353"/>
      <c r="XCM353"/>
      <c r="XCN353"/>
      <c r="XCO353"/>
      <c r="XCP353"/>
      <c r="XCQ353"/>
      <c r="XCR353"/>
      <c r="XCS353"/>
      <c r="XCT353"/>
      <c r="XCU353"/>
      <c r="XCV353"/>
      <c r="XCW353"/>
      <c r="XCX353"/>
      <c r="XCY353"/>
      <c r="XCZ353"/>
      <c r="XDA353"/>
      <c r="XDB353"/>
      <c r="XDC353"/>
      <c r="XDD353"/>
      <c r="XDE353"/>
      <c r="XDF353"/>
      <c r="XDG353"/>
      <c r="XDH353"/>
      <c r="XDI353"/>
    </row>
    <row r="354" s="37" customFormat="1" spans="24:16337">
      <c r="X354" s="41"/>
      <c r="XCD354"/>
      <c r="XCE354"/>
      <c r="XCF354"/>
      <c r="XCG354"/>
      <c r="XCH354"/>
      <c r="XCI354"/>
      <c r="XCJ354"/>
      <c r="XCK354"/>
      <c r="XCL354"/>
      <c r="XCM354"/>
      <c r="XCN354"/>
      <c r="XCO354"/>
      <c r="XCP354"/>
      <c r="XCQ354"/>
      <c r="XCR354"/>
      <c r="XCS354"/>
      <c r="XCT354"/>
      <c r="XCU354"/>
      <c r="XCV354"/>
      <c r="XCW354"/>
      <c r="XCX354"/>
      <c r="XCY354"/>
      <c r="XCZ354"/>
      <c r="XDA354"/>
      <c r="XDB354"/>
      <c r="XDC354"/>
      <c r="XDD354"/>
      <c r="XDE354"/>
      <c r="XDF354"/>
      <c r="XDG354"/>
      <c r="XDH354"/>
      <c r="XDI354"/>
    </row>
    <row r="355" s="37" customFormat="1" spans="24:16337">
      <c r="X355" s="41"/>
      <c r="XCD355"/>
      <c r="XCE355"/>
      <c r="XCF355"/>
      <c r="XCG355"/>
      <c r="XCH355"/>
      <c r="XCI355"/>
      <c r="XCJ355"/>
      <c r="XCK355"/>
      <c r="XCL355"/>
      <c r="XCM355"/>
      <c r="XCN355"/>
      <c r="XCO355"/>
      <c r="XCP355"/>
      <c r="XCQ355"/>
      <c r="XCR355"/>
      <c r="XCS355"/>
      <c r="XCT355"/>
      <c r="XCU355"/>
      <c r="XCV355"/>
      <c r="XCW355"/>
      <c r="XCX355"/>
      <c r="XCY355"/>
      <c r="XCZ355"/>
      <c r="XDA355"/>
      <c r="XDB355"/>
      <c r="XDC355"/>
      <c r="XDD355"/>
      <c r="XDE355"/>
      <c r="XDF355"/>
      <c r="XDG355"/>
      <c r="XDH355"/>
      <c r="XDI355"/>
    </row>
    <row r="356" s="37" customFormat="1" spans="24:16337">
      <c r="X356" s="41"/>
      <c r="XCD356"/>
      <c r="XCE356"/>
      <c r="XCF356"/>
      <c r="XCG356"/>
      <c r="XCH356"/>
      <c r="XCI356"/>
      <c r="XCJ356"/>
      <c r="XCK356"/>
      <c r="XCL356"/>
      <c r="XCM356"/>
      <c r="XCN356"/>
      <c r="XCO356"/>
      <c r="XCP356"/>
      <c r="XCQ356"/>
      <c r="XCR356"/>
      <c r="XCS356"/>
      <c r="XCT356"/>
      <c r="XCU356"/>
      <c r="XCV356"/>
      <c r="XCW356"/>
      <c r="XCX356"/>
      <c r="XCY356"/>
      <c r="XCZ356"/>
      <c r="XDA356"/>
      <c r="XDB356"/>
      <c r="XDC356"/>
      <c r="XDD356"/>
      <c r="XDE356"/>
      <c r="XDF356"/>
      <c r="XDG356"/>
      <c r="XDH356"/>
      <c r="XDI356"/>
    </row>
    <row r="357" s="37" customFormat="1" spans="24:16337">
      <c r="X357" s="41"/>
      <c r="XCD357"/>
      <c r="XCE357"/>
      <c r="XCF357"/>
      <c r="XCG357"/>
      <c r="XCH357"/>
      <c r="XCI357"/>
      <c r="XCJ357"/>
      <c r="XCK357"/>
      <c r="XCL357"/>
      <c r="XCM357"/>
      <c r="XCN357"/>
      <c r="XCO357"/>
      <c r="XCP357"/>
      <c r="XCQ357"/>
      <c r="XCR357"/>
      <c r="XCS357"/>
      <c r="XCT357"/>
      <c r="XCU357"/>
      <c r="XCV357"/>
      <c r="XCW357"/>
      <c r="XCX357"/>
      <c r="XCY357"/>
      <c r="XCZ357"/>
      <c r="XDA357"/>
      <c r="XDB357"/>
      <c r="XDC357"/>
      <c r="XDD357"/>
      <c r="XDE357"/>
      <c r="XDF357"/>
      <c r="XDG357"/>
      <c r="XDH357"/>
      <c r="XDI357"/>
    </row>
    <row r="358" s="37" customFormat="1" spans="24:16337">
      <c r="X358" s="41"/>
      <c r="XCD358"/>
      <c r="XCE358"/>
      <c r="XCF358"/>
      <c r="XCG358"/>
      <c r="XCH358"/>
      <c r="XCI358"/>
      <c r="XCJ358"/>
      <c r="XCK358"/>
      <c r="XCL358"/>
      <c r="XCM358"/>
      <c r="XCN358"/>
      <c r="XCO358"/>
      <c r="XCP358"/>
      <c r="XCQ358"/>
      <c r="XCR358"/>
      <c r="XCS358"/>
      <c r="XCT358"/>
      <c r="XCU358"/>
      <c r="XCV358"/>
      <c r="XCW358"/>
      <c r="XCX358"/>
      <c r="XCY358"/>
      <c r="XCZ358"/>
      <c r="XDA358"/>
      <c r="XDB358"/>
      <c r="XDC358"/>
      <c r="XDD358"/>
      <c r="XDE358"/>
      <c r="XDF358"/>
      <c r="XDG358"/>
      <c r="XDH358"/>
      <c r="XDI358"/>
    </row>
    <row r="359" s="37" customFormat="1" spans="24:16337">
      <c r="X359" s="41"/>
      <c r="XCD359"/>
      <c r="XCE359"/>
      <c r="XCF359"/>
      <c r="XCG359"/>
      <c r="XCH359"/>
      <c r="XCI359"/>
      <c r="XCJ359"/>
      <c r="XCK359"/>
      <c r="XCL359"/>
      <c r="XCM359"/>
      <c r="XCN359"/>
      <c r="XCO359"/>
      <c r="XCP359"/>
      <c r="XCQ359"/>
      <c r="XCR359"/>
      <c r="XCS359"/>
      <c r="XCT359"/>
      <c r="XCU359"/>
      <c r="XCV359"/>
      <c r="XCW359"/>
      <c r="XCX359"/>
      <c r="XCY359"/>
      <c r="XCZ359"/>
      <c r="XDA359"/>
      <c r="XDB359"/>
      <c r="XDC359"/>
      <c r="XDD359"/>
      <c r="XDE359"/>
      <c r="XDF359"/>
      <c r="XDG359"/>
      <c r="XDH359"/>
      <c r="XDI359"/>
    </row>
    <row r="360" s="37" customFormat="1" spans="24:16337">
      <c r="X360" s="41"/>
      <c r="XCD360"/>
      <c r="XCE360"/>
      <c r="XCF360"/>
      <c r="XCG360"/>
      <c r="XCH360"/>
      <c r="XCI360"/>
      <c r="XCJ360"/>
      <c r="XCK360"/>
      <c r="XCL360"/>
      <c r="XCM360"/>
      <c r="XCN360"/>
      <c r="XCO360"/>
      <c r="XCP360"/>
      <c r="XCQ360"/>
      <c r="XCR360"/>
      <c r="XCS360"/>
      <c r="XCT360"/>
      <c r="XCU360"/>
      <c r="XCV360"/>
      <c r="XCW360"/>
      <c r="XCX360"/>
      <c r="XCY360"/>
      <c r="XCZ360"/>
      <c r="XDA360"/>
      <c r="XDB360"/>
      <c r="XDC360"/>
      <c r="XDD360"/>
      <c r="XDE360"/>
      <c r="XDF360"/>
      <c r="XDG360"/>
      <c r="XDH360"/>
      <c r="XDI360"/>
    </row>
    <row r="361" s="37" customFormat="1" spans="24:16337">
      <c r="X361" s="41"/>
      <c r="XCD361"/>
      <c r="XCE361"/>
      <c r="XCF361"/>
      <c r="XCG361"/>
      <c r="XCH361"/>
      <c r="XCI361"/>
      <c r="XCJ361"/>
      <c r="XCK361"/>
      <c r="XCL361"/>
      <c r="XCM361"/>
      <c r="XCN361"/>
      <c r="XCO361"/>
      <c r="XCP361"/>
      <c r="XCQ361"/>
      <c r="XCR361"/>
      <c r="XCS361"/>
      <c r="XCT361"/>
      <c r="XCU361"/>
      <c r="XCV361"/>
      <c r="XCW361"/>
      <c r="XCX361"/>
      <c r="XCY361"/>
      <c r="XCZ361"/>
      <c r="XDA361"/>
      <c r="XDB361"/>
      <c r="XDC361"/>
      <c r="XDD361"/>
      <c r="XDE361"/>
      <c r="XDF361"/>
      <c r="XDG361"/>
      <c r="XDH361"/>
      <c r="XDI361"/>
    </row>
    <row r="362" s="37" customFormat="1" spans="24:16337">
      <c r="X362" s="41"/>
      <c r="XCD362"/>
      <c r="XCE362"/>
      <c r="XCF362"/>
      <c r="XCG362"/>
      <c r="XCH362"/>
      <c r="XCI362"/>
      <c r="XCJ362"/>
      <c r="XCK362"/>
      <c r="XCL362"/>
      <c r="XCM362"/>
      <c r="XCN362"/>
      <c r="XCO362"/>
      <c r="XCP362"/>
      <c r="XCQ362"/>
      <c r="XCR362"/>
      <c r="XCS362"/>
      <c r="XCT362"/>
      <c r="XCU362"/>
      <c r="XCV362"/>
      <c r="XCW362"/>
      <c r="XCX362"/>
      <c r="XCY362"/>
      <c r="XCZ362"/>
      <c r="XDA362"/>
      <c r="XDB362"/>
      <c r="XDC362"/>
      <c r="XDD362"/>
      <c r="XDE362"/>
      <c r="XDF362"/>
      <c r="XDG362"/>
      <c r="XDH362"/>
      <c r="XDI362"/>
    </row>
    <row r="363" s="37" customFormat="1" spans="24:16337">
      <c r="X363" s="41"/>
      <c r="XCD363"/>
      <c r="XCE363"/>
      <c r="XCF363"/>
      <c r="XCG363"/>
      <c r="XCH363"/>
      <c r="XCI363"/>
      <c r="XCJ363"/>
      <c r="XCK363"/>
      <c r="XCL363"/>
      <c r="XCM363"/>
      <c r="XCN363"/>
      <c r="XCO363"/>
      <c r="XCP363"/>
      <c r="XCQ363"/>
      <c r="XCR363"/>
      <c r="XCS363"/>
      <c r="XCT363"/>
      <c r="XCU363"/>
      <c r="XCV363"/>
      <c r="XCW363"/>
      <c r="XCX363"/>
      <c r="XCY363"/>
      <c r="XCZ363"/>
      <c r="XDA363"/>
      <c r="XDB363"/>
      <c r="XDC363"/>
      <c r="XDD363"/>
      <c r="XDE363"/>
      <c r="XDF363"/>
      <c r="XDG363"/>
      <c r="XDH363"/>
      <c r="XDI363"/>
    </row>
    <row r="364" s="37" customFormat="1" spans="24:16337">
      <c r="X364" s="41"/>
      <c r="XCD364"/>
      <c r="XCE364"/>
      <c r="XCF364"/>
      <c r="XCG364"/>
      <c r="XCH364"/>
      <c r="XCI364"/>
      <c r="XCJ364"/>
      <c r="XCK364"/>
      <c r="XCL364"/>
      <c r="XCM364"/>
      <c r="XCN364"/>
      <c r="XCO364"/>
      <c r="XCP364"/>
      <c r="XCQ364"/>
      <c r="XCR364"/>
      <c r="XCS364"/>
      <c r="XCT364"/>
      <c r="XCU364"/>
      <c r="XCV364"/>
      <c r="XCW364"/>
      <c r="XCX364"/>
      <c r="XCY364"/>
      <c r="XCZ364"/>
      <c r="XDA364"/>
      <c r="XDB364"/>
      <c r="XDC364"/>
      <c r="XDD364"/>
      <c r="XDE364"/>
      <c r="XDF364"/>
      <c r="XDG364"/>
      <c r="XDH364"/>
      <c r="XDI364"/>
    </row>
    <row r="365" s="37" customFormat="1" spans="24:16337">
      <c r="X365" s="41"/>
      <c r="XCD365"/>
      <c r="XCE365"/>
      <c r="XCF365"/>
      <c r="XCG365"/>
      <c r="XCH365"/>
      <c r="XCI365"/>
      <c r="XCJ365"/>
      <c r="XCK365"/>
      <c r="XCL365"/>
      <c r="XCM365"/>
      <c r="XCN365"/>
      <c r="XCO365"/>
      <c r="XCP365"/>
      <c r="XCQ365"/>
      <c r="XCR365"/>
      <c r="XCS365"/>
      <c r="XCT365"/>
      <c r="XCU365"/>
      <c r="XCV365"/>
      <c r="XCW365"/>
      <c r="XCX365"/>
      <c r="XCY365"/>
      <c r="XCZ365"/>
      <c r="XDA365"/>
      <c r="XDB365"/>
      <c r="XDC365"/>
      <c r="XDD365"/>
      <c r="XDE365"/>
      <c r="XDF365"/>
      <c r="XDG365"/>
      <c r="XDH365"/>
      <c r="XDI365"/>
    </row>
    <row r="366" s="37" customFormat="1" spans="24:16337">
      <c r="X366" s="41"/>
      <c r="XCD366"/>
      <c r="XCE366"/>
      <c r="XCF366"/>
      <c r="XCG366"/>
      <c r="XCH366"/>
      <c r="XCI366"/>
      <c r="XCJ366"/>
      <c r="XCK366"/>
      <c r="XCL366"/>
      <c r="XCM366"/>
      <c r="XCN366"/>
      <c r="XCO366"/>
      <c r="XCP366"/>
      <c r="XCQ366"/>
      <c r="XCR366"/>
      <c r="XCS366"/>
      <c r="XCT366"/>
      <c r="XCU366"/>
      <c r="XCV366"/>
      <c r="XCW366"/>
      <c r="XCX366"/>
      <c r="XCY366"/>
      <c r="XCZ366"/>
      <c r="XDA366"/>
      <c r="XDB366"/>
      <c r="XDC366"/>
      <c r="XDD366"/>
      <c r="XDE366"/>
      <c r="XDF366"/>
      <c r="XDG366"/>
      <c r="XDH366"/>
      <c r="XDI366"/>
    </row>
    <row r="367" s="37" customFormat="1" spans="24:16337">
      <c r="X367" s="41"/>
      <c r="XCD367"/>
      <c r="XCE367"/>
      <c r="XCF367"/>
      <c r="XCG367"/>
      <c r="XCH367"/>
      <c r="XCI367"/>
      <c r="XCJ367"/>
      <c r="XCK367"/>
      <c r="XCL367"/>
      <c r="XCM367"/>
      <c r="XCN367"/>
      <c r="XCO367"/>
      <c r="XCP367"/>
      <c r="XCQ367"/>
      <c r="XCR367"/>
      <c r="XCS367"/>
      <c r="XCT367"/>
      <c r="XCU367"/>
      <c r="XCV367"/>
      <c r="XCW367"/>
      <c r="XCX367"/>
      <c r="XCY367"/>
      <c r="XCZ367"/>
      <c r="XDA367"/>
      <c r="XDB367"/>
      <c r="XDC367"/>
      <c r="XDD367"/>
      <c r="XDE367"/>
      <c r="XDF367"/>
      <c r="XDG367"/>
      <c r="XDH367"/>
      <c r="XDI367"/>
    </row>
    <row r="368" s="37" customFormat="1" spans="24:16337">
      <c r="X368" s="41"/>
      <c r="XCD368"/>
      <c r="XCE368"/>
      <c r="XCF368"/>
      <c r="XCG368"/>
      <c r="XCH368"/>
      <c r="XCI368"/>
      <c r="XCJ368"/>
      <c r="XCK368"/>
      <c r="XCL368"/>
      <c r="XCM368"/>
      <c r="XCN368"/>
      <c r="XCO368"/>
      <c r="XCP368"/>
      <c r="XCQ368"/>
      <c r="XCR368"/>
      <c r="XCS368"/>
      <c r="XCT368"/>
      <c r="XCU368"/>
      <c r="XCV368"/>
      <c r="XCW368"/>
      <c r="XCX368"/>
      <c r="XCY368"/>
      <c r="XCZ368"/>
      <c r="XDA368"/>
      <c r="XDB368"/>
      <c r="XDC368"/>
      <c r="XDD368"/>
      <c r="XDE368"/>
      <c r="XDF368"/>
      <c r="XDG368"/>
      <c r="XDH368"/>
      <c r="XDI368"/>
    </row>
    <row r="369" s="37" customFormat="1" spans="24:16337">
      <c r="X369" s="41"/>
      <c r="XCD369"/>
      <c r="XCE369"/>
      <c r="XCF369"/>
      <c r="XCG369"/>
      <c r="XCH369"/>
      <c r="XCI369"/>
      <c r="XCJ369"/>
      <c r="XCK369"/>
      <c r="XCL369"/>
      <c r="XCM369"/>
      <c r="XCN369"/>
      <c r="XCO369"/>
      <c r="XCP369"/>
      <c r="XCQ369"/>
      <c r="XCR369"/>
      <c r="XCS369"/>
      <c r="XCT369"/>
      <c r="XCU369"/>
      <c r="XCV369"/>
      <c r="XCW369"/>
      <c r="XCX369"/>
      <c r="XCY369"/>
      <c r="XCZ369"/>
      <c r="XDA369"/>
      <c r="XDB369"/>
      <c r="XDC369"/>
      <c r="XDD369"/>
      <c r="XDE369"/>
      <c r="XDF369"/>
      <c r="XDG369"/>
      <c r="XDH369"/>
      <c r="XDI369"/>
    </row>
    <row r="370" s="37" customFormat="1" spans="24:16337">
      <c r="X370" s="41"/>
      <c r="XCD370"/>
      <c r="XCE370"/>
      <c r="XCF370"/>
      <c r="XCG370"/>
      <c r="XCH370"/>
      <c r="XCI370"/>
      <c r="XCJ370"/>
      <c r="XCK370"/>
      <c r="XCL370"/>
      <c r="XCM370"/>
      <c r="XCN370"/>
      <c r="XCO370"/>
      <c r="XCP370"/>
      <c r="XCQ370"/>
      <c r="XCR370"/>
      <c r="XCS370"/>
      <c r="XCT370"/>
      <c r="XCU370"/>
      <c r="XCV370"/>
      <c r="XCW370"/>
      <c r="XCX370"/>
      <c r="XCY370"/>
      <c r="XCZ370"/>
      <c r="XDA370"/>
      <c r="XDB370"/>
      <c r="XDC370"/>
      <c r="XDD370"/>
      <c r="XDE370"/>
      <c r="XDF370"/>
      <c r="XDG370"/>
      <c r="XDH370"/>
      <c r="XDI370"/>
    </row>
    <row r="371" s="37" customFormat="1" spans="24:16337">
      <c r="X371" s="41"/>
      <c r="XCD371"/>
      <c r="XCE371"/>
      <c r="XCF371"/>
      <c r="XCG371"/>
      <c r="XCH371"/>
      <c r="XCI371"/>
      <c r="XCJ371"/>
      <c r="XCK371"/>
      <c r="XCL371"/>
      <c r="XCM371"/>
      <c r="XCN371"/>
      <c r="XCO371"/>
      <c r="XCP371"/>
      <c r="XCQ371"/>
      <c r="XCR371"/>
      <c r="XCS371"/>
      <c r="XCT371"/>
      <c r="XCU371"/>
      <c r="XCV371"/>
      <c r="XCW371"/>
      <c r="XCX371"/>
      <c r="XCY371"/>
      <c r="XCZ371"/>
      <c r="XDA371"/>
      <c r="XDB371"/>
      <c r="XDC371"/>
      <c r="XDD371"/>
      <c r="XDE371"/>
      <c r="XDF371"/>
      <c r="XDG371"/>
      <c r="XDH371"/>
      <c r="XDI371"/>
    </row>
    <row r="372" s="37" customFormat="1" spans="24:16337">
      <c r="X372" s="41"/>
      <c r="XCD372"/>
      <c r="XCE372"/>
      <c r="XCF372"/>
      <c r="XCG372"/>
      <c r="XCH372"/>
      <c r="XCI372"/>
      <c r="XCJ372"/>
      <c r="XCK372"/>
      <c r="XCL372"/>
      <c r="XCM372"/>
      <c r="XCN372"/>
      <c r="XCO372"/>
      <c r="XCP372"/>
      <c r="XCQ372"/>
      <c r="XCR372"/>
      <c r="XCS372"/>
      <c r="XCT372"/>
      <c r="XCU372"/>
      <c r="XCV372"/>
      <c r="XCW372"/>
      <c r="XCX372"/>
      <c r="XCY372"/>
      <c r="XCZ372"/>
      <c r="XDA372"/>
      <c r="XDB372"/>
      <c r="XDC372"/>
      <c r="XDD372"/>
      <c r="XDE372"/>
      <c r="XDF372"/>
      <c r="XDG372"/>
      <c r="XDH372"/>
      <c r="XDI372"/>
    </row>
    <row r="373" s="37" customFormat="1" spans="24:16337">
      <c r="X373" s="41"/>
      <c r="XCD373"/>
      <c r="XCE373"/>
      <c r="XCF373"/>
      <c r="XCG373"/>
      <c r="XCH373"/>
      <c r="XCI373"/>
      <c r="XCJ373"/>
      <c r="XCK373"/>
      <c r="XCL373"/>
      <c r="XCM373"/>
      <c r="XCN373"/>
      <c r="XCO373"/>
      <c r="XCP373"/>
      <c r="XCQ373"/>
      <c r="XCR373"/>
      <c r="XCS373"/>
      <c r="XCT373"/>
      <c r="XCU373"/>
      <c r="XCV373"/>
      <c r="XCW373"/>
      <c r="XCX373"/>
      <c r="XCY373"/>
      <c r="XCZ373"/>
      <c r="XDA373"/>
      <c r="XDB373"/>
      <c r="XDC373"/>
      <c r="XDD373"/>
      <c r="XDE373"/>
      <c r="XDF373"/>
      <c r="XDG373"/>
      <c r="XDH373"/>
      <c r="XDI373"/>
    </row>
    <row r="374" s="37" customFormat="1" spans="24:16337">
      <c r="X374" s="41"/>
      <c r="XCD374"/>
      <c r="XCE374"/>
      <c r="XCF374"/>
      <c r="XCG374"/>
      <c r="XCH374"/>
      <c r="XCI374"/>
      <c r="XCJ374"/>
      <c r="XCK374"/>
      <c r="XCL374"/>
      <c r="XCM374"/>
      <c r="XCN374"/>
      <c r="XCO374"/>
      <c r="XCP374"/>
      <c r="XCQ374"/>
      <c r="XCR374"/>
      <c r="XCS374"/>
      <c r="XCT374"/>
      <c r="XCU374"/>
      <c r="XCV374"/>
      <c r="XCW374"/>
      <c r="XCX374"/>
      <c r="XCY374"/>
      <c r="XCZ374"/>
      <c r="XDA374"/>
      <c r="XDB374"/>
      <c r="XDC374"/>
      <c r="XDD374"/>
      <c r="XDE374"/>
      <c r="XDF374"/>
      <c r="XDG374"/>
      <c r="XDH374"/>
      <c r="XDI374"/>
    </row>
    <row r="375" s="37" customFormat="1" spans="24:16337">
      <c r="X375" s="41"/>
      <c r="XCD375"/>
      <c r="XCE375"/>
      <c r="XCF375"/>
      <c r="XCG375"/>
      <c r="XCH375"/>
      <c r="XCI375"/>
      <c r="XCJ375"/>
      <c r="XCK375"/>
      <c r="XCL375"/>
      <c r="XCM375"/>
      <c r="XCN375"/>
      <c r="XCO375"/>
      <c r="XCP375"/>
      <c r="XCQ375"/>
      <c r="XCR375"/>
      <c r="XCS375"/>
      <c r="XCT375"/>
      <c r="XCU375"/>
      <c r="XCV375"/>
      <c r="XCW375"/>
      <c r="XCX375"/>
      <c r="XCY375"/>
      <c r="XCZ375"/>
      <c r="XDA375"/>
      <c r="XDB375"/>
      <c r="XDC375"/>
      <c r="XDD375"/>
      <c r="XDE375"/>
      <c r="XDF375"/>
      <c r="XDG375"/>
      <c r="XDH375"/>
      <c r="XDI375"/>
    </row>
    <row r="376" s="37" customFormat="1" spans="24:16337">
      <c r="X376" s="41"/>
      <c r="XCD376"/>
      <c r="XCE376"/>
      <c r="XCF376"/>
      <c r="XCG376"/>
      <c r="XCH376"/>
      <c r="XCI376"/>
      <c r="XCJ376"/>
      <c r="XCK376"/>
      <c r="XCL376"/>
      <c r="XCM376"/>
      <c r="XCN376"/>
      <c r="XCO376"/>
      <c r="XCP376"/>
      <c r="XCQ376"/>
      <c r="XCR376"/>
      <c r="XCS376"/>
      <c r="XCT376"/>
      <c r="XCU376"/>
      <c r="XCV376"/>
      <c r="XCW376"/>
      <c r="XCX376"/>
      <c r="XCY376"/>
      <c r="XCZ376"/>
      <c r="XDA376"/>
      <c r="XDB376"/>
      <c r="XDC376"/>
      <c r="XDD376"/>
      <c r="XDE376"/>
      <c r="XDF376"/>
      <c r="XDG376"/>
      <c r="XDH376"/>
      <c r="XDI376"/>
    </row>
    <row r="377" s="37" customFormat="1" spans="24:16337">
      <c r="X377" s="41"/>
      <c r="XCD377"/>
      <c r="XCE377"/>
      <c r="XCF377"/>
      <c r="XCG377"/>
      <c r="XCH377"/>
      <c r="XCI377"/>
      <c r="XCJ377"/>
      <c r="XCK377"/>
      <c r="XCL377"/>
      <c r="XCM377"/>
      <c r="XCN377"/>
      <c r="XCO377"/>
      <c r="XCP377"/>
      <c r="XCQ377"/>
      <c r="XCR377"/>
      <c r="XCS377"/>
      <c r="XCT377"/>
      <c r="XCU377"/>
      <c r="XCV377"/>
      <c r="XCW377"/>
      <c r="XCX377"/>
      <c r="XCY377"/>
      <c r="XCZ377"/>
      <c r="XDA377"/>
      <c r="XDB377"/>
      <c r="XDC377"/>
      <c r="XDD377"/>
      <c r="XDE377"/>
      <c r="XDF377"/>
      <c r="XDG377"/>
      <c r="XDH377"/>
      <c r="XDI377"/>
    </row>
    <row r="378" s="37" customFormat="1" spans="24:16337">
      <c r="X378" s="41"/>
      <c r="XCD378"/>
      <c r="XCE378"/>
      <c r="XCF378"/>
      <c r="XCG378"/>
      <c r="XCH378"/>
      <c r="XCI378"/>
      <c r="XCJ378"/>
      <c r="XCK378"/>
      <c r="XCL378"/>
      <c r="XCM378"/>
      <c r="XCN378"/>
      <c r="XCO378"/>
      <c r="XCP378"/>
      <c r="XCQ378"/>
      <c r="XCR378"/>
      <c r="XCS378"/>
      <c r="XCT378"/>
      <c r="XCU378"/>
      <c r="XCV378"/>
      <c r="XCW378"/>
      <c r="XCX378"/>
      <c r="XCY378"/>
      <c r="XCZ378"/>
      <c r="XDA378"/>
      <c r="XDB378"/>
      <c r="XDC378"/>
      <c r="XDD378"/>
      <c r="XDE378"/>
      <c r="XDF378"/>
      <c r="XDG378"/>
      <c r="XDH378"/>
      <c r="XDI378"/>
    </row>
    <row r="379" s="37" customFormat="1" spans="24:16337">
      <c r="X379" s="41"/>
      <c r="XCD379"/>
      <c r="XCE379"/>
      <c r="XCF379"/>
      <c r="XCG379"/>
      <c r="XCH379"/>
      <c r="XCI379"/>
      <c r="XCJ379"/>
      <c r="XCK379"/>
      <c r="XCL379"/>
      <c r="XCM379"/>
      <c r="XCN379"/>
      <c r="XCO379"/>
      <c r="XCP379"/>
      <c r="XCQ379"/>
      <c r="XCR379"/>
      <c r="XCS379"/>
      <c r="XCT379"/>
      <c r="XCU379"/>
      <c r="XCV379"/>
      <c r="XCW379"/>
      <c r="XCX379"/>
      <c r="XCY379"/>
      <c r="XCZ379"/>
      <c r="XDA379"/>
      <c r="XDB379"/>
      <c r="XDC379"/>
      <c r="XDD379"/>
      <c r="XDE379"/>
      <c r="XDF379"/>
      <c r="XDG379"/>
      <c r="XDH379"/>
      <c r="XDI379"/>
    </row>
    <row r="380" s="37" customFormat="1" spans="24:16337">
      <c r="X380" s="41"/>
      <c r="XCD380"/>
      <c r="XCE380"/>
      <c r="XCF380"/>
      <c r="XCG380"/>
      <c r="XCH380"/>
      <c r="XCI380"/>
      <c r="XCJ380"/>
      <c r="XCK380"/>
      <c r="XCL380"/>
      <c r="XCM380"/>
      <c r="XCN380"/>
      <c r="XCO380"/>
      <c r="XCP380"/>
      <c r="XCQ380"/>
      <c r="XCR380"/>
      <c r="XCS380"/>
      <c r="XCT380"/>
      <c r="XCU380"/>
      <c r="XCV380"/>
      <c r="XCW380"/>
      <c r="XCX380"/>
      <c r="XCY380"/>
      <c r="XCZ380"/>
      <c r="XDA380"/>
      <c r="XDB380"/>
      <c r="XDC380"/>
      <c r="XDD380"/>
      <c r="XDE380"/>
      <c r="XDF380"/>
      <c r="XDG380"/>
      <c r="XDH380"/>
      <c r="XDI380"/>
    </row>
    <row r="381" s="37" customFormat="1" spans="24:16337">
      <c r="X381" s="41"/>
      <c r="XCD381"/>
      <c r="XCE381"/>
      <c r="XCF381"/>
      <c r="XCG381"/>
      <c r="XCH381"/>
      <c r="XCI381"/>
      <c r="XCJ381"/>
      <c r="XCK381"/>
      <c r="XCL381"/>
      <c r="XCM381"/>
      <c r="XCN381"/>
      <c r="XCO381"/>
      <c r="XCP381"/>
      <c r="XCQ381"/>
      <c r="XCR381"/>
      <c r="XCS381"/>
      <c r="XCT381"/>
      <c r="XCU381"/>
      <c r="XCV381"/>
      <c r="XCW381"/>
      <c r="XCX381"/>
      <c r="XCY381"/>
      <c r="XCZ381"/>
      <c r="XDA381"/>
      <c r="XDB381"/>
      <c r="XDC381"/>
      <c r="XDD381"/>
      <c r="XDE381"/>
      <c r="XDF381"/>
      <c r="XDG381"/>
      <c r="XDH381"/>
      <c r="XDI381"/>
    </row>
    <row r="382" s="37" customFormat="1" spans="24:16337">
      <c r="X382" s="41"/>
      <c r="XCD382"/>
      <c r="XCE382"/>
      <c r="XCF382"/>
      <c r="XCG382"/>
      <c r="XCH382"/>
      <c r="XCI382"/>
      <c r="XCJ382"/>
      <c r="XCK382"/>
      <c r="XCL382"/>
      <c r="XCM382"/>
      <c r="XCN382"/>
      <c r="XCO382"/>
      <c r="XCP382"/>
      <c r="XCQ382"/>
      <c r="XCR382"/>
      <c r="XCS382"/>
      <c r="XCT382"/>
      <c r="XCU382"/>
      <c r="XCV382"/>
      <c r="XCW382"/>
      <c r="XCX382"/>
      <c r="XCY382"/>
      <c r="XCZ382"/>
      <c r="XDA382"/>
      <c r="XDB382"/>
      <c r="XDC382"/>
      <c r="XDD382"/>
      <c r="XDE382"/>
      <c r="XDF382"/>
      <c r="XDG382"/>
      <c r="XDH382"/>
      <c r="XDI382"/>
    </row>
    <row r="383" s="37" customFormat="1" spans="24:16337">
      <c r="X383" s="41"/>
      <c r="XCD383"/>
      <c r="XCE383"/>
      <c r="XCF383"/>
      <c r="XCG383"/>
      <c r="XCH383"/>
      <c r="XCI383"/>
      <c r="XCJ383"/>
      <c r="XCK383"/>
      <c r="XCL383"/>
      <c r="XCM383"/>
      <c r="XCN383"/>
      <c r="XCO383"/>
      <c r="XCP383"/>
      <c r="XCQ383"/>
      <c r="XCR383"/>
      <c r="XCS383"/>
      <c r="XCT383"/>
      <c r="XCU383"/>
      <c r="XCV383"/>
      <c r="XCW383"/>
      <c r="XCX383"/>
      <c r="XCY383"/>
      <c r="XCZ383"/>
      <c r="XDA383"/>
      <c r="XDB383"/>
      <c r="XDC383"/>
      <c r="XDD383"/>
      <c r="XDE383"/>
      <c r="XDF383"/>
      <c r="XDG383"/>
      <c r="XDH383"/>
      <c r="XDI383"/>
    </row>
    <row r="384" s="37" customFormat="1" spans="24:16337">
      <c r="X384" s="41"/>
      <c r="XCD384"/>
      <c r="XCE384"/>
      <c r="XCF384"/>
      <c r="XCG384"/>
      <c r="XCH384"/>
      <c r="XCI384"/>
      <c r="XCJ384"/>
      <c r="XCK384"/>
      <c r="XCL384"/>
      <c r="XCM384"/>
      <c r="XCN384"/>
      <c r="XCO384"/>
      <c r="XCP384"/>
      <c r="XCQ384"/>
      <c r="XCR384"/>
      <c r="XCS384"/>
      <c r="XCT384"/>
      <c r="XCU384"/>
      <c r="XCV384"/>
      <c r="XCW384"/>
      <c r="XCX384"/>
      <c r="XCY384"/>
      <c r="XCZ384"/>
      <c r="XDA384"/>
      <c r="XDB384"/>
      <c r="XDC384"/>
      <c r="XDD384"/>
      <c r="XDE384"/>
      <c r="XDF384"/>
      <c r="XDG384"/>
      <c r="XDH384"/>
      <c r="XDI384"/>
    </row>
  </sheetData>
  <sortState ref="B6:AD78">
    <sortCondition ref="B6:B78"/>
  </sortState>
  <mergeCells count="27">
    <mergeCell ref="A1:Y1"/>
    <mergeCell ref="H2:M2"/>
    <mergeCell ref="P2:W2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V3:V4"/>
    <mergeCell ref="W3:W4"/>
    <mergeCell ref="X2:X4"/>
    <mergeCell ref="Y2:Y4"/>
    <mergeCell ref="A75:Y76"/>
  </mergeCells>
  <pageMargins left="0.0388888888888889" right="0.0388888888888889" top="0.984027777777778" bottom="0.984027777777778" header="0.507638888888889" footer="0.388888888888889"/>
  <pageSetup paperSize="9" scale="85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84"/>
  <sheetViews>
    <sheetView view="pageBreakPreview" zoomScaleNormal="100" workbookViewId="0">
      <pane xSplit="7" ySplit="4" topLeftCell="J60" activePane="bottomRight" state="frozen"/>
      <selection/>
      <selection pane="topRight"/>
      <selection pane="bottomLeft"/>
      <selection pane="bottomRight" activeCell="C2" sqref="C$1:C$1048576"/>
    </sheetView>
  </sheetViews>
  <sheetFormatPr defaultColWidth="8.75" defaultRowHeight="14.25"/>
  <cols>
    <col min="1" max="1" width="4.875" style="37" customWidth="1"/>
    <col min="2" max="2" width="5" style="37" customWidth="1"/>
    <col min="3" max="3" width="6.80833333333333" style="37" customWidth="1"/>
    <col min="4" max="4" width="5.25" style="37" customWidth="1"/>
    <col min="5" max="5" width="5.39166666666667" style="37" customWidth="1"/>
    <col min="6" max="6" width="6" style="37" customWidth="1"/>
    <col min="7" max="7" width="5.25" style="37" customWidth="1"/>
    <col min="8" max="8" width="6.94166666666667" style="37" customWidth="1"/>
    <col min="9" max="9" width="8.33333333333333" style="37" customWidth="1"/>
    <col min="10" max="10" width="6.75" style="37" customWidth="1"/>
    <col min="11" max="11" width="8.63333333333333" style="37" customWidth="1"/>
    <col min="12" max="12" width="6.25" style="37" customWidth="1"/>
    <col min="13" max="13" width="7.5" style="37" customWidth="1"/>
    <col min="14" max="14" width="4.625" style="37" customWidth="1"/>
    <col min="15" max="15" width="5.25" style="37" customWidth="1"/>
    <col min="16" max="16" width="4.625" style="37" customWidth="1"/>
    <col min="17" max="19" width="6.25" style="37" customWidth="1"/>
    <col min="20" max="20" width="8" style="41" customWidth="1"/>
    <col min="21" max="21" width="8.625" style="37" customWidth="1"/>
    <col min="22" max="16301" width="8.75" style="37"/>
    <col min="16334" max="16374" width="8.75" style="37"/>
    <col min="16375" max="16375" width="5.625" style="37"/>
    <col min="16376" max="16384" width="8.75" style="37"/>
  </cols>
  <sheetData>
    <row r="1" s="37" customFormat="1" ht="31.5" spans="1:30">
      <c r="A1" s="42" t="s">
        <v>361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/>
      <c r="W1"/>
      <c r="X1"/>
      <c r="Y1"/>
      <c r="Z1"/>
      <c r="AA1"/>
      <c r="AB1"/>
      <c r="AC1"/>
      <c r="AD1"/>
    </row>
    <row r="2" s="39" customFormat="1" ht="22" customHeight="1" spans="1:21">
      <c r="A2" s="44" t="s">
        <v>7</v>
      </c>
      <c r="B2" s="45" t="s">
        <v>134</v>
      </c>
      <c r="C2" s="45" t="s">
        <v>273</v>
      </c>
      <c r="D2" s="45" t="s">
        <v>274</v>
      </c>
      <c r="E2" s="45" t="s">
        <v>275</v>
      </c>
      <c r="F2" s="45" t="s">
        <v>276</v>
      </c>
      <c r="G2" s="45" t="s">
        <v>277</v>
      </c>
      <c r="H2" s="54" t="s">
        <v>278</v>
      </c>
      <c r="I2" s="55"/>
      <c r="J2" s="55"/>
      <c r="K2" s="55"/>
      <c r="L2" s="55"/>
      <c r="M2" s="55"/>
      <c r="N2" s="54" t="s">
        <v>279</v>
      </c>
      <c r="O2" s="55"/>
      <c r="P2" s="55"/>
      <c r="Q2" s="55"/>
      <c r="R2" s="55"/>
      <c r="S2" s="56"/>
      <c r="T2" s="58" t="s">
        <v>280</v>
      </c>
      <c r="U2" s="59" t="s">
        <v>23</v>
      </c>
    </row>
    <row r="3" s="39" customFormat="1" ht="24" customHeight="1" spans="1:30">
      <c r="A3" s="44"/>
      <c r="B3" s="45"/>
      <c r="C3" s="45"/>
      <c r="D3" s="45"/>
      <c r="E3" s="45"/>
      <c r="F3" s="45"/>
      <c r="G3" s="45"/>
      <c r="H3" s="45" t="s">
        <v>32</v>
      </c>
      <c r="I3" s="45" t="s">
        <v>281</v>
      </c>
      <c r="J3" s="45" t="s">
        <v>39</v>
      </c>
      <c r="K3" s="45" t="s">
        <v>281</v>
      </c>
      <c r="L3" s="65" t="s">
        <v>282</v>
      </c>
      <c r="M3" s="65" t="s">
        <v>281</v>
      </c>
      <c r="N3" s="45" t="s">
        <v>55</v>
      </c>
      <c r="O3" s="45" t="s">
        <v>281</v>
      </c>
      <c r="P3" s="45" t="s">
        <v>58</v>
      </c>
      <c r="Q3" s="45" t="s">
        <v>281</v>
      </c>
      <c r="R3" s="45" t="s">
        <v>64</v>
      </c>
      <c r="S3" s="45" t="s">
        <v>281</v>
      </c>
      <c r="T3" s="60"/>
      <c r="U3" s="59"/>
      <c r="V3"/>
      <c r="W3"/>
      <c r="X3"/>
      <c r="Y3"/>
      <c r="Z3"/>
      <c r="AA3"/>
      <c r="AB3"/>
      <c r="AC3"/>
      <c r="AD3"/>
    </row>
    <row r="4" s="39" customFormat="1" spans="1:30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66"/>
      <c r="M4" s="67"/>
      <c r="N4" s="45"/>
      <c r="O4" s="45"/>
      <c r="P4" s="45"/>
      <c r="Q4" s="45"/>
      <c r="R4" s="45"/>
      <c r="S4" s="45"/>
      <c r="T4" s="61"/>
      <c r="U4" s="59"/>
      <c r="V4"/>
      <c r="W4"/>
      <c r="X4"/>
      <c r="Y4"/>
      <c r="Z4"/>
      <c r="AA4"/>
      <c r="AB4"/>
      <c r="AC4"/>
      <c r="AD4"/>
    </row>
    <row r="5" s="37" customFormat="1" ht="28" customHeight="1" spans="1:21">
      <c r="A5" s="46">
        <v>1</v>
      </c>
      <c r="B5" s="62" t="s">
        <v>283</v>
      </c>
      <c r="C5" s="62" t="s">
        <v>284</v>
      </c>
      <c r="D5" s="62" t="s">
        <v>285</v>
      </c>
      <c r="E5" s="63">
        <v>5</v>
      </c>
      <c r="F5" s="46">
        <v>2014</v>
      </c>
      <c r="G5" s="46">
        <v>2018</v>
      </c>
      <c r="H5" s="46">
        <v>7</v>
      </c>
      <c r="I5" s="46">
        <v>700</v>
      </c>
      <c r="J5" s="46">
        <v>3</v>
      </c>
      <c r="K5" s="46">
        <v>300</v>
      </c>
      <c r="L5" s="46"/>
      <c r="M5" s="46"/>
      <c r="N5" s="46"/>
      <c r="O5" s="46"/>
      <c r="P5" s="46">
        <v>2</v>
      </c>
      <c r="Q5" s="46">
        <v>1000</v>
      </c>
      <c r="R5" s="46"/>
      <c r="S5" s="46"/>
      <c r="T5" s="51">
        <f>I5+K5+M5+O5+Q5+S5</f>
        <v>2000</v>
      </c>
      <c r="U5" s="46"/>
    </row>
    <row r="6" s="37" customFormat="1" ht="28" customHeight="1" spans="1:21">
      <c r="A6" s="46">
        <v>2</v>
      </c>
      <c r="B6" s="62" t="s">
        <v>283</v>
      </c>
      <c r="C6" s="62" t="s">
        <v>286</v>
      </c>
      <c r="D6" s="62" t="s">
        <v>285</v>
      </c>
      <c r="E6" s="63">
        <v>4</v>
      </c>
      <c r="F6" s="46">
        <v>2014</v>
      </c>
      <c r="G6" s="46">
        <v>2018</v>
      </c>
      <c r="H6" s="46">
        <v>3.6</v>
      </c>
      <c r="I6" s="46">
        <v>360</v>
      </c>
      <c r="J6" s="46">
        <v>4</v>
      </c>
      <c r="K6" s="46">
        <v>400</v>
      </c>
      <c r="L6" s="46">
        <v>2.4</v>
      </c>
      <c r="M6" s="46">
        <v>240</v>
      </c>
      <c r="N6" s="46"/>
      <c r="O6" s="46"/>
      <c r="P6" s="46">
        <v>2</v>
      </c>
      <c r="Q6" s="46">
        <v>1000</v>
      </c>
      <c r="R6" s="46"/>
      <c r="S6" s="46"/>
      <c r="T6" s="51">
        <f t="shared" ref="T6:T37" si="0">I6+K6+M6+O6+Q6+S6</f>
        <v>2000</v>
      </c>
      <c r="U6" s="46"/>
    </row>
    <row r="7" s="37" customFormat="1" ht="28" customHeight="1" spans="1:21">
      <c r="A7" s="46">
        <v>3</v>
      </c>
      <c r="B7" s="62" t="s">
        <v>283</v>
      </c>
      <c r="C7" s="62" t="s">
        <v>287</v>
      </c>
      <c r="D7" s="62" t="s">
        <v>285</v>
      </c>
      <c r="E7" s="63">
        <v>3</v>
      </c>
      <c r="F7" s="46">
        <v>2014</v>
      </c>
      <c r="G7" s="46">
        <v>2018</v>
      </c>
      <c r="H7" s="46">
        <v>3.3</v>
      </c>
      <c r="I7" s="46">
        <v>330</v>
      </c>
      <c r="J7" s="46">
        <v>3</v>
      </c>
      <c r="K7" s="46">
        <v>300</v>
      </c>
      <c r="L7" s="46">
        <v>3.7</v>
      </c>
      <c r="M7" s="46">
        <v>370</v>
      </c>
      <c r="N7" s="46"/>
      <c r="O7" s="46"/>
      <c r="P7" s="46">
        <v>2</v>
      </c>
      <c r="Q7" s="46">
        <v>1000</v>
      </c>
      <c r="R7" s="46"/>
      <c r="S7" s="46"/>
      <c r="T7" s="51">
        <f t="shared" si="0"/>
        <v>2000</v>
      </c>
      <c r="U7" s="46"/>
    </row>
    <row r="8" s="37" customFormat="1" ht="28" customHeight="1" spans="1:21">
      <c r="A8" s="46">
        <v>4</v>
      </c>
      <c r="B8" s="62" t="s">
        <v>283</v>
      </c>
      <c r="C8" s="62" t="s">
        <v>288</v>
      </c>
      <c r="D8" s="62" t="s">
        <v>285</v>
      </c>
      <c r="E8" s="63">
        <v>4</v>
      </c>
      <c r="F8" s="46">
        <v>2014</v>
      </c>
      <c r="G8" s="46">
        <v>2018</v>
      </c>
      <c r="H8" s="46">
        <v>2</v>
      </c>
      <c r="I8" s="46">
        <v>200</v>
      </c>
      <c r="J8" s="46">
        <v>3.5</v>
      </c>
      <c r="K8" s="46">
        <v>350</v>
      </c>
      <c r="L8" s="46">
        <v>4.5</v>
      </c>
      <c r="M8" s="46">
        <v>450</v>
      </c>
      <c r="N8" s="46"/>
      <c r="O8" s="46"/>
      <c r="P8" s="46">
        <v>2</v>
      </c>
      <c r="Q8" s="46">
        <v>1000</v>
      </c>
      <c r="R8" s="46"/>
      <c r="S8" s="46"/>
      <c r="T8" s="51">
        <f t="shared" si="0"/>
        <v>2000</v>
      </c>
      <c r="U8" s="46"/>
    </row>
    <row r="9" s="37" customFormat="1" ht="28" customHeight="1" spans="1:21">
      <c r="A9" s="46">
        <v>5</v>
      </c>
      <c r="B9" s="62" t="s">
        <v>283</v>
      </c>
      <c r="C9" s="62" t="s">
        <v>289</v>
      </c>
      <c r="D9" s="62" t="s">
        <v>285</v>
      </c>
      <c r="E9" s="63">
        <v>4</v>
      </c>
      <c r="F9" s="46">
        <v>2014</v>
      </c>
      <c r="G9" s="46">
        <v>2018</v>
      </c>
      <c r="H9" s="46">
        <v>2.2</v>
      </c>
      <c r="I9" s="46">
        <v>220</v>
      </c>
      <c r="J9" s="46">
        <v>4</v>
      </c>
      <c r="K9" s="46">
        <v>400</v>
      </c>
      <c r="L9" s="46">
        <v>3.8</v>
      </c>
      <c r="M9" s="46">
        <v>380</v>
      </c>
      <c r="N9" s="46"/>
      <c r="O9" s="46"/>
      <c r="P9" s="46">
        <v>2</v>
      </c>
      <c r="Q9" s="46">
        <v>1000</v>
      </c>
      <c r="R9" s="46"/>
      <c r="S9" s="46"/>
      <c r="T9" s="51">
        <f t="shared" si="0"/>
        <v>2000</v>
      </c>
      <c r="U9" s="46"/>
    </row>
    <row r="10" s="37" customFormat="1" ht="28" customHeight="1" spans="1:21">
      <c r="A10" s="46">
        <v>6</v>
      </c>
      <c r="B10" s="62" t="s">
        <v>283</v>
      </c>
      <c r="C10" s="62" t="s">
        <v>290</v>
      </c>
      <c r="D10" s="62" t="s">
        <v>285</v>
      </c>
      <c r="E10" s="63">
        <v>3</v>
      </c>
      <c r="F10" s="46">
        <v>2014</v>
      </c>
      <c r="G10" s="46">
        <v>2018</v>
      </c>
      <c r="H10" s="46">
        <v>2.8</v>
      </c>
      <c r="I10" s="46">
        <v>280</v>
      </c>
      <c r="J10" s="46">
        <v>5</v>
      </c>
      <c r="K10" s="46">
        <v>500</v>
      </c>
      <c r="L10" s="46">
        <v>2.2</v>
      </c>
      <c r="M10" s="46">
        <v>220</v>
      </c>
      <c r="N10" s="46"/>
      <c r="O10" s="46"/>
      <c r="P10" s="46">
        <v>2</v>
      </c>
      <c r="Q10" s="46">
        <v>1000</v>
      </c>
      <c r="R10" s="46"/>
      <c r="S10" s="46"/>
      <c r="T10" s="51">
        <f t="shared" si="0"/>
        <v>2000</v>
      </c>
      <c r="U10" s="46"/>
    </row>
    <row r="11" s="37" customFormat="1" ht="28" customHeight="1" spans="1:21">
      <c r="A11" s="46">
        <v>7</v>
      </c>
      <c r="B11" s="62" t="s">
        <v>283</v>
      </c>
      <c r="C11" s="62" t="s">
        <v>291</v>
      </c>
      <c r="D11" s="62" t="s">
        <v>285</v>
      </c>
      <c r="E11" s="63">
        <v>4</v>
      </c>
      <c r="F11" s="46">
        <v>2014</v>
      </c>
      <c r="G11" s="46">
        <v>2018</v>
      </c>
      <c r="H11" s="46">
        <v>3.6</v>
      </c>
      <c r="I11" s="46">
        <v>360</v>
      </c>
      <c r="J11" s="46"/>
      <c r="K11" s="46"/>
      <c r="L11" s="46">
        <v>6.4</v>
      </c>
      <c r="M11" s="46">
        <v>640</v>
      </c>
      <c r="N11" s="46"/>
      <c r="O11" s="46"/>
      <c r="P11" s="46">
        <v>2</v>
      </c>
      <c r="Q11" s="46">
        <v>1000</v>
      </c>
      <c r="R11" s="46"/>
      <c r="S11" s="46"/>
      <c r="T11" s="51">
        <f t="shared" si="0"/>
        <v>2000</v>
      </c>
      <c r="U11" s="46"/>
    </row>
    <row r="12" s="37" customFormat="1" ht="28" customHeight="1" spans="1:21">
      <c r="A12" s="46">
        <v>8</v>
      </c>
      <c r="B12" s="62" t="s">
        <v>283</v>
      </c>
      <c r="C12" s="62" t="s">
        <v>292</v>
      </c>
      <c r="D12" s="62" t="s">
        <v>293</v>
      </c>
      <c r="E12" s="63">
        <v>3</v>
      </c>
      <c r="F12" s="46">
        <v>2015</v>
      </c>
      <c r="G12" s="46">
        <v>2018</v>
      </c>
      <c r="H12" s="46">
        <v>2.5</v>
      </c>
      <c r="I12" s="46">
        <v>250</v>
      </c>
      <c r="J12" s="46"/>
      <c r="K12" s="46"/>
      <c r="L12" s="46">
        <v>7.5</v>
      </c>
      <c r="M12" s="46">
        <v>750</v>
      </c>
      <c r="N12" s="46"/>
      <c r="O12" s="46"/>
      <c r="P12" s="46">
        <v>2</v>
      </c>
      <c r="Q12" s="46">
        <v>1000</v>
      </c>
      <c r="R12" s="46"/>
      <c r="S12" s="46"/>
      <c r="T12" s="51">
        <f t="shared" si="0"/>
        <v>2000</v>
      </c>
      <c r="U12" s="46"/>
    </row>
    <row r="13" s="37" customFormat="1" ht="28" customHeight="1" spans="1:21">
      <c r="A13" s="46">
        <v>9</v>
      </c>
      <c r="B13" s="62" t="s">
        <v>283</v>
      </c>
      <c r="C13" s="62" t="s">
        <v>294</v>
      </c>
      <c r="D13" s="62" t="s">
        <v>293</v>
      </c>
      <c r="E13" s="63">
        <v>1</v>
      </c>
      <c r="F13" s="46">
        <v>2017</v>
      </c>
      <c r="G13" s="46">
        <v>2018</v>
      </c>
      <c r="H13" s="46">
        <v>4</v>
      </c>
      <c r="I13" s="46">
        <v>400</v>
      </c>
      <c r="J13" s="46">
        <v>3</v>
      </c>
      <c r="K13" s="46">
        <v>300</v>
      </c>
      <c r="L13" s="46">
        <v>3</v>
      </c>
      <c r="M13" s="46">
        <v>300</v>
      </c>
      <c r="N13" s="46"/>
      <c r="O13" s="46"/>
      <c r="P13" s="46">
        <v>2</v>
      </c>
      <c r="Q13" s="46">
        <v>1000</v>
      </c>
      <c r="R13" s="46"/>
      <c r="S13" s="46"/>
      <c r="T13" s="51">
        <f t="shared" si="0"/>
        <v>2000</v>
      </c>
      <c r="U13" s="46"/>
    </row>
    <row r="14" s="37" customFormat="1" ht="28" customHeight="1" spans="1:21">
      <c r="A14" s="46">
        <v>10</v>
      </c>
      <c r="B14" s="62" t="s">
        <v>283</v>
      </c>
      <c r="C14" s="62" t="s">
        <v>295</v>
      </c>
      <c r="D14" s="62" t="s">
        <v>285</v>
      </c>
      <c r="E14" s="63">
        <v>2</v>
      </c>
      <c r="F14" s="46">
        <v>2015</v>
      </c>
      <c r="G14" s="46">
        <v>2018</v>
      </c>
      <c r="H14" s="46">
        <v>2.8</v>
      </c>
      <c r="I14" s="46">
        <v>280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51">
        <f t="shared" si="0"/>
        <v>280</v>
      </c>
      <c r="U14" s="46"/>
    </row>
    <row r="15" s="37" customFormat="1" ht="28" customHeight="1" spans="1:21">
      <c r="A15" s="46">
        <v>11</v>
      </c>
      <c r="B15" s="62" t="s">
        <v>283</v>
      </c>
      <c r="C15" s="62" t="s">
        <v>296</v>
      </c>
      <c r="D15" s="62" t="s">
        <v>285</v>
      </c>
      <c r="E15" s="63">
        <v>7</v>
      </c>
      <c r="F15" s="46">
        <v>2015</v>
      </c>
      <c r="G15" s="46">
        <v>2018</v>
      </c>
      <c r="H15" s="46">
        <v>3</v>
      </c>
      <c r="I15" s="46">
        <v>300</v>
      </c>
      <c r="J15" s="46"/>
      <c r="K15" s="46"/>
      <c r="L15" s="46">
        <v>2</v>
      </c>
      <c r="M15" s="46">
        <v>200</v>
      </c>
      <c r="N15" s="46"/>
      <c r="O15" s="46"/>
      <c r="P15" s="46">
        <v>2</v>
      </c>
      <c r="Q15" s="46">
        <v>1000</v>
      </c>
      <c r="R15" s="46"/>
      <c r="S15" s="46"/>
      <c r="T15" s="51">
        <f t="shared" si="0"/>
        <v>1500</v>
      </c>
      <c r="U15" s="46"/>
    </row>
    <row r="16" s="37" customFormat="1" ht="28" customHeight="1" spans="1:21">
      <c r="A16" s="46">
        <v>12</v>
      </c>
      <c r="B16" s="62" t="s">
        <v>283</v>
      </c>
      <c r="C16" s="62" t="s">
        <v>297</v>
      </c>
      <c r="D16" s="62" t="s">
        <v>293</v>
      </c>
      <c r="E16" s="63">
        <v>4</v>
      </c>
      <c r="F16" s="46">
        <v>2015</v>
      </c>
      <c r="G16" s="46">
        <v>2018</v>
      </c>
      <c r="H16" s="46">
        <v>2</v>
      </c>
      <c r="I16" s="46">
        <v>200</v>
      </c>
      <c r="J16" s="46">
        <v>2</v>
      </c>
      <c r="K16" s="46">
        <v>200</v>
      </c>
      <c r="L16" s="46"/>
      <c r="M16" s="46"/>
      <c r="N16" s="46"/>
      <c r="O16" s="46"/>
      <c r="P16" s="46">
        <v>2</v>
      </c>
      <c r="Q16" s="46">
        <v>1000</v>
      </c>
      <c r="R16" s="46"/>
      <c r="S16" s="46"/>
      <c r="T16" s="51">
        <f t="shared" si="0"/>
        <v>1400</v>
      </c>
      <c r="U16" s="46"/>
    </row>
    <row r="17" s="37" customFormat="1" ht="28" customHeight="1" spans="1:21">
      <c r="A17" s="46">
        <v>13</v>
      </c>
      <c r="B17" s="62" t="s">
        <v>283</v>
      </c>
      <c r="C17" s="62" t="s">
        <v>298</v>
      </c>
      <c r="D17" s="62" t="s">
        <v>285</v>
      </c>
      <c r="E17" s="63">
        <v>5</v>
      </c>
      <c r="F17" s="46">
        <v>2015</v>
      </c>
      <c r="G17" s="46">
        <v>2018</v>
      </c>
      <c r="H17" s="46"/>
      <c r="I17" s="46"/>
      <c r="J17" s="46"/>
      <c r="K17" s="46"/>
      <c r="L17" s="46">
        <v>0.9</v>
      </c>
      <c r="M17" s="46">
        <v>90</v>
      </c>
      <c r="N17" s="46"/>
      <c r="O17" s="46"/>
      <c r="P17" s="46">
        <v>2</v>
      </c>
      <c r="Q17" s="46">
        <v>1000</v>
      </c>
      <c r="R17" s="46">
        <v>70</v>
      </c>
      <c r="S17" s="46">
        <v>910</v>
      </c>
      <c r="T17" s="51">
        <f t="shared" si="0"/>
        <v>2000</v>
      </c>
      <c r="U17" s="46"/>
    </row>
    <row r="18" s="37" customFormat="1" ht="28" customHeight="1" spans="1:21">
      <c r="A18" s="46">
        <v>14</v>
      </c>
      <c r="B18" s="62" t="s">
        <v>283</v>
      </c>
      <c r="C18" s="62" t="s">
        <v>299</v>
      </c>
      <c r="D18" s="62" t="s">
        <v>285</v>
      </c>
      <c r="E18" s="63">
        <v>4</v>
      </c>
      <c r="F18" s="46">
        <v>2014</v>
      </c>
      <c r="G18" s="46">
        <v>2018</v>
      </c>
      <c r="H18" s="46">
        <v>2</v>
      </c>
      <c r="I18" s="46">
        <v>200</v>
      </c>
      <c r="J18" s="46"/>
      <c r="K18" s="46"/>
      <c r="L18" s="46">
        <v>1</v>
      </c>
      <c r="M18" s="46">
        <v>100</v>
      </c>
      <c r="N18" s="46"/>
      <c r="O18" s="46"/>
      <c r="P18" s="46"/>
      <c r="Q18" s="46"/>
      <c r="R18" s="46">
        <v>100</v>
      </c>
      <c r="S18" s="46">
        <v>1300</v>
      </c>
      <c r="T18" s="51">
        <f t="shared" si="0"/>
        <v>1600</v>
      </c>
      <c r="U18" s="46"/>
    </row>
    <row r="19" s="37" customFormat="1" ht="28" customHeight="1" spans="1:21">
      <c r="A19" s="46">
        <v>15</v>
      </c>
      <c r="B19" s="62" t="s">
        <v>283</v>
      </c>
      <c r="C19" s="62" t="s">
        <v>300</v>
      </c>
      <c r="D19" s="62" t="s">
        <v>285</v>
      </c>
      <c r="E19" s="63">
        <v>4</v>
      </c>
      <c r="F19" s="46">
        <v>2014</v>
      </c>
      <c r="G19" s="46">
        <v>2018</v>
      </c>
      <c r="H19" s="46">
        <v>2</v>
      </c>
      <c r="I19" s="46">
        <v>200</v>
      </c>
      <c r="J19" s="46">
        <v>2</v>
      </c>
      <c r="K19" s="46">
        <v>200</v>
      </c>
      <c r="L19" s="46">
        <v>1</v>
      </c>
      <c r="M19" s="46">
        <v>100</v>
      </c>
      <c r="N19" s="46"/>
      <c r="O19" s="46"/>
      <c r="P19" s="46"/>
      <c r="Q19" s="46"/>
      <c r="R19" s="46">
        <v>50</v>
      </c>
      <c r="S19" s="46">
        <v>650</v>
      </c>
      <c r="T19" s="51">
        <f t="shared" si="0"/>
        <v>1150</v>
      </c>
      <c r="U19" s="46"/>
    </row>
    <row r="20" s="37" customFormat="1" ht="28" customHeight="1" spans="1:21">
      <c r="A20" s="46">
        <v>16</v>
      </c>
      <c r="B20" s="62" t="s">
        <v>283</v>
      </c>
      <c r="C20" s="62" t="s">
        <v>301</v>
      </c>
      <c r="D20" s="62" t="s">
        <v>293</v>
      </c>
      <c r="E20" s="63">
        <v>6</v>
      </c>
      <c r="F20" s="46">
        <v>2014</v>
      </c>
      <c r="G20" s="46">
        <v>2018</v>
      </c>
      <c r="H20" s="46">
        <v>4</v>
      </c>
      <c r="I20" s="46">
        <v>400</v>
      </c>
      <c r="J20" s="46">
        <v>2.2</v>
      </c>
      <c r="K20" s="46">
        <v>220</v>
      </c>
      <c r="L20" s="46">
        <v>1</v>
      </c>
      <c r="M20" s="46">
        <v>100</v>
      </c>
      <c r="N20" s="46"/>
      <c r="O20" s="46"/>
      <c r="P20" s="46">
        <v>1</v>
      </c>
      <c r="Q20" s="46">
        <v>500</v>
      </c>
      <c r="R20" s="46">
        <v>60</v>
      </c>
      <c r="S20" s="46">
        <v>780</v>
      </c>
      <c r="T20" s="51">
        <f t="shared" si="0"/>
        <v>2000</v>
      </c>
      <c r="U20" s="46"/>
    </row>
    <row r="21" s="37" customFormat="1" ht="28" customHeight="1" spans="1:21">
      <c r="A21" s="46">
        <v>17</v>
      </c>
      <c r="B21" s="62" t="s">
        <v>283</v>
      </c>
      <c r="C21" s="62" t="s">
        <v>302</v>
      </c>
      <c r="D21" s="62" t="s">
        <v>293</v>
      </c>
      <c r="E21" s="63">
        <v>1</v>
      </c>
      <c r="F21" s="46">
        <v>2014</v>
      </c>
      <c r="G21" s="46">
        <v>2018</v>
      </c>
      <c r="H21" s="46">
        <v>1</v>
      </c>
      <c r="I21" s="46">
        <v>100</v>
      </c>
      <c r="J21" s="46">
        <v>2</v>
      </c>
      <c r="K21" s="46">
        <v>200</v>
      </c>
      <c r="L21" s="46"/>
      <c r="M21" s="46"/>
      <c r="N21" s="46"/>
      <c r="O21" s="46"/>
      <c r="P21" s="46">
        <v>2</v>
      </c>
      <c r="Q21" s="46">
        <v>1000</v>
      </c>
      <c r="R21" s="46">
        <v>50</v>
      </c>
      <c r="S21" s="46">
        <v>650</v>
      </c>
      <c r="T21" s="51">
        <f t="shared" si="0"/>
        <v>1950</v>
      </c>
      <c r="U21" s="46"/>
    </row>
    <row r="22" s="37" customFormat="1" ht="28" customHeight="1" spans="1:21">
      <c r="A22" s="46">
        <v>18</v>
      </c>
      <c r="B22" s="62" t="s">
        <v>283</v>
      </c>
      <c r="C22" s="62" t="s">
        <v>303</v>
      </c>
      <c r="D22" s="62" t="s">
        <v>285</v>
      </c>
      <c r="E22" s="63">
        <v>7</v>
      </c>
      <c r="F22" s="46">
        <v>2014</v>
      </c>
      <c r="G22" s="46">
        <v>2018</v>
      </c>
      <c r="H22" s="46">
        <v>4</v>
      </c>
      <c r="I22" s="46">
        <v>400</v>
      </c>
      <c r="J22" s="46"/>
      <c r="K22" s="46"/>
      <c r="L22" s="46"/>
      <c r="M22" s="46"/>
      <c r="N22" s="46"/>
      <c r="O22" s="46"/>
      <c r="P22" s="46"/>
      <c r="Q22" s="46"/>
      <c r="R22" s="46">
        <v>50</v>
      </c>
      <c r="S22" s="46">
        <v>650</v>
      </c>
      <c r="T22" s="51">
        <f t="shared" si="0"/>
        <v>1050</v>
      </c>
      <c r="U22" s="46"/>
    </row>
    <row r="23" s="37" customFormat="1" ht="28" customHeight="1" spans="1:21">
      <c r="A23" s="46">
        <v>19</v>
      </c>
      <c r="B23" s="62" t="s">
        <v>283</v>
      </c>
      <c r="C23" s="62" t="s">
        <v>304</v>
      </c>
      <c r="D23" s="62" t="s">
        <v>293</v>
      </c>
      <c r="E23" s="63">
        <v>3</v>
      </c>
      <c r="F23" s="46">
        <v>2014</v>
      </c>
      <c r="G23" s="46">
        <v>2018</v>
      </c>
      <c r="H23" s="46"/>
      <c r="I23" s="46"/>
      <c r="J23" s="46">
        <v>5</v>
      </c>
      <c r="K23" s="46">
        <v>500</v>
      </c>
      <c r="L23" s="46"/>
      <c r="M23" s="46"/>
      <c r="N23" s="46"/>
      <c r="O23" s="46"/>
      <c r="P23" s="46">
        <v>2</v>
      </c>
      <c r="Q23" s="46">
        <v>1000</v>
      </c>
      <c r="R23" s="46"/>
      <c r="S23" s="46"/>
      <c r="T23" s="51">
        <f t="shared" si="0"/>
        <v>1500</v>
      </c>
      <c r="U23" s="46"/>
    </row>
    <row r="24" s="37" customFormat="1" ht="28" customHeight="1" spans="1:21">
      <c r="A24" s="46">
        <v>20</v>
      </c>
      <c r="B24" s="62" t="s">
        <v>283</v>
      </c>
      <c r="C24" s="62" t="s">
        <v>305</v>
      </c>
      <c r="D24" s="62" t="s">
        <v>285</v>
      </c>
      <c r="E24" s="63">
        <v>5</v>
      </c>
      <c r="F24" s="46">
        <v>2014</v>
      </c>
      <c r="G24" s="46">
        <v>2018</v>
      </c>
      <c r="H24" s="46">
        <v>2</v>
      </c>
      <c r="I24" s="46">
        <v>200</v>
      </c>
      <c r="J24" s="46">
        <v>4</v>
      </c>
      <c r="K24" s="46">
        <v>400</v>
      </c>
      <c r="L24" s="46">
        <v>1.5</v>
      </c>
      <c r="M24" s="46">
        <v>150</v>
      </c>
      <c r="N24" s="46"/>
      <c r="O24" s="46"/>
      <c r="P24" s="46"/>
      <c r="Q24" s="46"/>
      <c r="R24" s="46">
        <v>50</v>
      </c>
      <c r="S24" s="46">
        <v>650</v>
      </c>
      <c r="T24" s="51">
        <f t="shared" si="0"/>
        <v>1400</v>
      </c>
      <c r="U24" s="46"/>
    </row>
    <row r="25" s="37" customFormat="1" ht="28" customHeight="1" spans="1:21">
      <c r="A25" s="46">
        <v>21</v>
      </c>
      <c r="B25" s="62" t="s">
        <v>283</v>
      </c>
      <c r="C25" s="62" t="s">
        <v>306</v>
      </c>
      <c r="D25" s="62" t="s">
        <v>285</v>
      </c>
      <c r="E25" s="63">
        <v>1</v>
      </c>
      <c r="F25" s="46">
        <v>2014</v>
      </c>
      <c r="G25" s="46">
        <v>2018</v>
      </c>
      <c r="H25" s="46">
        <v>1</v>
      </c>
      <c r="I25" s="46">
        <v>100</v>
      </c>
      <c r="J25" s="46">
        <v>1</v>
      </c>
      <c r="K25" s="46">
        <v>100</v>
      </c>
      <c r="L25" s="46">
        <v>1</v>
      </c>
      <c r="M25" s="46">
        <v>100</v>
      </c>
      <c r="N25" s="46"/>
      <c r="O25" s="46"/>
      <c r="P25" s="46"/>
      <c r="Q25" s="46"/>
      <c r="R25" s="46">
        <v>50</v>
      </c>
      <c r="S25" s="46">
        <v>650</v>
      </c>
      <c r="T25" s="51">
        <f t="shared" si="0"/>
        <v>950</v>
      </c>
      <c r="U25" s="46"/>
    </row>
    <row r="26" s="37" customFormat="1" ht="28" customHeight="1" spans="1:21">
      <c r="A26" s="46">
        <v>22</v>
      </c>
      <c r="B26" s="62" t="s">
        <v>283</v>
      </c>
      <c r="C26" s="62" t="s">
        <v>307</v>
      </c>
      <c r="D26" s="62" t="s">
        <v>285</v>
      </c>
      <c r="E26" s="63">
        <v>2</v>
      </c>
      <c r="F26" s="46">
        <v>2014</v>
      </c>
      <c r="G26" s="46">
        <v>2018</v>
      </c>
      <c r="H26" s="46"/>
      <c r="I26" s="46"/>
      <c r="J26" s="46"/>
      <c r="K26" s="46"/>
      <c r="L26" s="46">
        <v>1</v>
      </c>
      <c r="M26" s="46">
        <v>100</v>
      </c>
      <c r="N26" s="46"/>
      <c r="O26" s="46"/>
      <c r="P26" s="46">
        <v>2</v>
      </c>
      <c r="Q26" s="46">
        <v>1000</v>
      </c>
      <c r="R26" s="46"/>
      <c r="S26" s="46"/>
      <c r="T26" s="51">
        <f t="shared" si="0"/>
        <v>1100</v>
      </c>
      <c r="U26" s="46"/>
    </row>
    <row r="27" s="37" customFormat="1" ht="28" customHeight="1" spans="1:21">
      <c r="A27" s="46">
        <v>23</v>
      </c>
      <c r="B27" s="62" t="s">
        <v>283</v>
      </c>
      <c r="C27" s="62" t="s">
        <v>308</v>
      </c>
      <c r="D27" s="62" t="s">
        <v>285</v>
      </c>
      <c r="E27" s="63">
        <v>4</v>
      </c>
      <c r="F27" s="46">
        <v>2014</v>
      </c>
      <c r="G27" s="46">
        <v>2018</v>
      </c>
      <c r="H27" s="46">
        <v>2</v>
      </c>
      <c r="I27" s="46">
        <v>200</v>
      </c>
      <c r="J27" s="46"/>
      <c r="K27" s="46"/>
      <c r="L27" s="46">
        <v>2</v>
      </c>
      <c r="M27" s="46">
        <v>200</v>
      </c>
      <c r="N27" s="46"/>
      <c r="O27" s="46"/>
      <c r="P27" s="46"/>
      <c r="Q27" s="46"/>
      <c r="R27" s="46">
        <v>100</v>
      </c>
      <c r="S27" s="46">
        <v>1300</v>
      </c>
      <c r="T27" s="51">
        <f t="shared" si="0"/>
        <v>1700</v>
      </c>
      <c r="U27" s="46"/>
    </row>
    <row r="28" s="37" customFormat="1" ht="28" customHeight="1" spans="1:21">
      <c r="A28" s="46">
        <v>24</v>
      </c>
      <c r="B28" s="62" t="s">
        <v>283</v>
      </c>
      <c r="C28" s="62" t="s">
        <v>309</v>
      </c>
      <c r="D28" s="62" t="s">
        <v>293</v>
      </c>
      <c r="E28" s="63">
        <v>1</v>
      </c>
      <c r="F28" s="46">
        <v>2014</v>
      </c>
      <c r="G28" s="46">
        <v>2018</v>
      </c>
      <c r="H28" s="46">
        <v>1.5</v>
      </c>
      <c r="I28" s="46">
        <v>150</v>
      </c>
      <c r="J28" s="46"/>
      <c r="K28" s="46"/>
      <c r="L28" s="46"/>
      <c r="M28" s="46"/>
      <c r="N28" s="46"/>
      <c r="O28" s="46"/>
      <c r="P28" s="46">
        <v>2</v>
      </c>
      <c r="Q28" s="46">
        <v>1000</v>
      </c>
      <c r="R28" s="46"/>
      <c r="S28" s="46"/>
      <c r="T28" s="51">
        <f t="shared" si="0"/>
        <v>1150</v>
      </c>
      <c r="U28" s="46"/>
    </row>
    <row r="29" s="37" customFormat="1" ht="28" customHeight="1" spans="1:21">
      <c r="A29" s="46">
        <v>25</v>
      </c>
      <c r="B29" s="62" t="s">
        <v>283</v>
      </c>
      <c r="C29" s="62" t="s">
        <v>310</v>
      </c>
      <c r="D29" s="62" t="s">
        <v>285</v>
      </c>
      <c r="E29" s="63">
        <v>2</v>
      </c>
      <c r="F29" s="46">
        <v>2014</v>
      </c>
      <c r="G29" s="46">
        <v>2018</v>
      </c>
      <c r="H29" s="46">
        <v>1.5</v>
      </c>
      <c r="I29" s="46">
        <v>150</v>
      </c>
      <c r="J29" s="46">
        <v>1</v>
      </c>
      <c r="K29" s="46">
        <v>100</v>
      </c>
      <c r="L29" s="46"/>
      <c r="M29" s="46"/>
      <c r="N29" s="46"/>
      <c r="O29" s="46"/>
      <c r="P29" s="46">
        <v>2</v>
      </c>
      <c r="Q29" s="46">
        <v>1000</v>
      </c>
      <c r="R29" s="46"/>
      <c r="S29" s="46"/>
      <c r="T29" s="51">
        <f t="shared" si="0"/>
        <v>1250</v>
      </c>
      <c r="U29" s="46"/>
    </row>
    <row r="30" s="37" customFormat="1" ht="28" customHeight="1" spans="1:21">
      <c r="A30" s="46">
        <v>26</v>
      </c>
      <c r="B30" s="62" t="s">
        <v>283</v>
      </c>
      <c r="C30" s="62" t="s">
        <v>311</v>
      </c>
      <c r="D30" s="62" t="s">
        <v>293</v>
      </c>
      <c r="E30" s="63">
        <v>2</v>
      </c>
      <c r="F30" s="46">
        <v>2014</v>
      </c>
      <c r="G30" s="46">
        <v>2018</v>
      </c>
      <c r="H30" s="46"/>
      <c r="I30" s="46"/>
      <c r="J30" s="46"/>
      <c r="K30" s="46"/>
      <c r="L30" s="46"/>
      <c r="M30" s="46"/>
      <c r="N30" s="46"/>
      <c r="O30" s="46"/>
      <c r="P30" s="46">
        <v>2</v>
      </c>
      <c r="Q30" s="46">
        <v>1000</v>
      </c>
      <c r="R30" s="46"/>
      <c r="S30" s="46"/>
      <c r="T30" s="51">
        <f t="shared" si="0"/>
        <v>1000</v>
      </c>
      <c r="U30" s="46"/>
    </row>
    <row r="31" s="37" customFormat="1" ht="28" customHeight="1" spans="1:21">
      <c r="A31" s="46">
        <v>27</v>
      </c>
      <c r="B31" s="62" t="s">
        <v>283</v>
      </c>
      <c r="C31" s="62" t="s">
        <v>312</v>
      </c>
      <c r="D31" s="62" t="s">
        <v>293</v>
      </c>
      <c r="E31" s="63">
        <v>1</v>
      </c>
      <c r="F31" s="46">
        <v>2014</v>
      </c>
      <c r="G31" s="46">
        <v>2018</v>
      </c>
      <c r="H31" s="46"/>
      <c r="I31" s="46"/>
      <c r="J31" s="46"/>
      <c r="K31" s="46"/>
      <c r="L31" s="46"/>
      <c r="M31" s="46"/>
      <c r="N31" s="46"/>
      <c r="O31" s="46"/>
      <c r="P31" s="46">
        <v>2</v>
      </c>
      <c r="Q31" s="46">
        <v>1000</v>
      </c>
      <c r="R31" s="46"/>
      <c r="S31" s="46"/>
      <c r="T31" s="51">
        <f t="shared" si="0"/>
        <v>1000</v>
      </c>
      <c r="U31" s="46"/>
    </row>
    <row r="32" s="37" customFormat="1" ht="28" customHeight="1" spans="1:21">
      <c r="A32" s="46">
        <v>28</v>
      </c>
      <c r="B32" s="62" t="s">
        <v>283</v>
      </c>
      <c r="C32" s="62" t="s">
        <v>313</v>
      </c>
      <c r="D32" s="62" t="s">
        <v>285</v>
      </c>
      <c r="E32" s="63">
        <v>4</v>
      </c>
      <c r="F32" s="46">
        <v>2014</v>
      </c>
      <c r="G32" s="46">
        <v>2018</v>
      </c>
      <c r="H32" s="46">
        <v>1</v>
      </c>
      <c r="I32" s="46">
        <v>100</v>
      </c>
      <c r="J32" s="46">
        <v>1</v>
      </c>
      <c r="K32" s="46">
        <v>100</v>
      </c>
      <c r="L32" s="46">
        <v>1</v>
      </c>
      <c r="M32" s="46">
        <v>100</v>
      </c>
      <c r="N32" s="46"/>
      <c r="O32" s="46"/>
      <c r="P32" s="46"/>
      <c r="Q32" s="46"/>
      <c r="R32" s="46">
        <v>100</v>
      </c>
      <c r="S32" s="46">
        <v>1300</v>
      </c>
      <c r="T32" s="51">
        <f t="shared" si="0"/>
        <v>1600</v>
      </c>
      <c r="U32" s="46"/>
    </row>
    <row r="33" s="37" customFormat="1" ht="28" customHeight="1" spans="1:21">
      <c r="A33" s="46">
        <v>29</v>
      </c>
      <c r="B33" s="62" t="s">
        <v>283</v>
      </c>
      <c r="C33" s="62" t="s">
        <v>314</v>
      </c>
      <c r="D33" s="62" t="s">
        <v>285</v>
      </c>
      <c r="E33" s="63">
        <v>2</v>
      </c>
      <c r="F33" s="46">
        <v>2014</v>
      </c>
      <c r="G33" s="46">
        <v>2018</v>
      </c>
      <c r="H33" s="46">
        <v>1.5</v>
      </c>
      <c r="I33" s="46">
        <v>150</v>
      </c>
      <c r="J33" s="46"/>
      <c r="K33" s="46"/>
      <c r="L33" s="46">
        <v>1</v>
      </c>
      <c r="M33" s="46">
        <v>100</v>
      </c>
      <c r="N33" s="46"/>
      <c r="O33" s="46"/>
      <c r="P33" s="46"/>
      <c r="Q33" s="46"/>
      <c r="R33" s="46">
        <v>50</v>
      </c>
      <c r="S33" s="46">
        <v>650</v>
      </c>
      <c r="T33" s="51">
        <f t="shared" si="0"/>
        <v>900</v>
      </c>
      <c r="U33" s="46"/>
    </row>
    <row r="34" s="37" customFormat="1" ht="28" customHeight="1" spans="1:21">
      <c r="A34" s="46">
        <v>30</v>
      </c>
      <c r="B34" s="62" t="s">
        <v>283</v>
      </c>
      <c r="C34" s="62" t="s">
        <v>315</v>
      </c>
      <c r="D34" s="62" t="s">
        <v>293</v>
      </c>
      <c r="E34" s="63">
        <v>4</v>
      </c>
      <c r="F34" s="46">
        <v>2014</v>
      </c>
      <c r="G34" s="46">
        <v>2018</v>
      </c>
      <c r="H34" s="46">
        <v>2</v>
      </c>
      <c r="I34" s="46">
        <v>200</v>
      </c>
      <c r="J34" s="46"/>
      <c r="K34" s="46"/>
      <c r="L34" s="46">
        <v>1</v>
      </c>
      <c r="M34" s="46">
        <v>100</v>
      </c>
      <c r="N34" s="46"/>
      <c r="O34" s="46"/>
      <c r="P34" s="46"/>
      <c r="Q34" s="46"/>
      <c r="R34" s="46">
        <v>80</v>
      </c>
      <c r="S34" s="46">
        <v>1040</v>
      </c>
      <c r="T34" s="51">
        <f t="shared" si="0"/>
        <v>1340</v>
      </c>
      <c r="U34" s="46"/>
    </row>
    <row r="35" s="37" customFormat="1" ht="28" customHeight="1" spans="1:21">
      <c r="A35" s="46">
        <v>31</v>
      </c>
      <c r="B35" s="62" t="s">
        <v>283</v>
      </c>
      <c r="C35" s="62" t="s">
        <v>316</v>
      </c>
      <c r="D35" s="62" t="s">
        <v>285</v>
      </c>
      <c r="E35" s="63">
        <v>2</v>
      </c>
      <c r="F35" s="46">
        <v>2014</v>
      </c>
      <c r="G35" s="46">
        <v>2018</v>
      </c>
      <c r="H35" s="46">
        <v>1</v>
      </c>
      <c r="I35" s="46">
        <v>100</v>
      </c>
      <c r="J35" s="46">
        <v>2.5</v>
      </c>
      <c r="K35" s="46">
        <v>250</v>
      </c>
      <c r="L35" s="46">
        <v>2</v>
      </c>
      <c r="M35" s="46">
        <v>200</v>
      </c>
      <c r="N35" s="46"/>
      <c r="O35" s="46"/>
      <c r="P35" s="46"/>
      <c r="Q35" s="46"/>
      <c r="R35" s="46">
        <v>50</v>
      </c>
      <c r="S35" s="46">
        <v>650</v>
      </c>
      <c r="T35" s="51">
        <f t="shared" si="0"/>
        <v>1200</v>
      </c>
      <c r="U35" s="46"/>
    </row>
    <row r="36" s="37" customFormat="1" ht="28" customHeight="1" spans="1:21">
      <c r="A36" s="46">
        <v>32</v>
      </c>
      <c r="B36" s="62" t="s">
        <v>283</v>
      </c>
      <c r="C36" s="62" t="s">
        <v>317</v>
      </c>
      <c r="D36" s="62" t="s">
        <v>285</v>
      </c>
      <c r="E36" s="63">
        <v>3</v>
      </c>
      <c r="F36" s="46">
        <v>2014</v>
      </c>
      <c r="G36" s="46">
        <v>2018</v>
      </c>
      <c r="H36" s="46">
        <v>1</v>
      </c>
      <c r="I36" s="46">
        <v>100</v>
      </c>
      <c r="J36" s="46"/>
      <c r="K36" s="46"/>
      <c r="L36" s="46">
        <v>2.5</v>
      </c>
      <c r="M36" s="46">
        <v>250</v>
      </c>
      <c r="N36" s="46"/>
      <c r="O36" s="46"/>
      <c r="P36" s="46"/>
      <c r="Q36" s="46"/>
      <c r="R36" s="46">
        <v>50</v>
      </c>
      <c r="S36" s="46">
        <v>650</v>
      </c>
      <c r="T36" s="51">
        <f t="shared" si="0"/>
        <v>1000</v>
      </c>
      <c r="U36" s="46"/>
    </row>
    <row r="37" s="37" customFormat="1" ht="28" customHeight="1" spans="1:21">
      <c r="A37" s="46">
        <v>33</v>
      </c>
      <c r="B37" s="62" t="s">
        <v>283</v>
      </c>
      <c r="C37" s="62" t="s">
        <v>318</v>
      </c>
      <c r="D37" s="62" t="s">
        <v>293</v>
      </c>
      <c r="E37" s="63">
        <v>2</v>
      </c>
      <c r="F37" s="46">
        <v>2014</v>
      </c>
      <c r="G37" s="46">
        <v>2018</v>
      </c>
      <c r="H37" s="46"/>
      <c r="I37" s="46"/>
      <c r="J37" s="46"/>
      <c r="K37" s="46"/>
      <c r="L37" s="46"/>
      <c r="M37" s="46"/>
      <c r="N37" s="46"/>
      <c r="O37" s="46"/>
      <c r="P37" s="46">
        <v>2</v>
      </c>
      <c r="Q37" s="46">
        <v>1000</v>
      </c>
      <c r="R37" s="46"/>
      <c r="S37" s="46"/>
      <c r="T37" s="51">
        <f t="shared" si="0"/>
        <v>1000</v>
      </c>
      <c r="U37" s="46"/>
    </row>
    <row r="38" s="37" customFormat="1" ht="28" customHeight="1" spans="1:21">
      <c r="A38" s="46">
        <v>34</v>
      </c>
      <c r="B38" s="62" t="s">
        <v>283</v>
      </c>
      <c r="C38" s="62" t="s">
        <v>319</v>
      </c>
      <c r="D38" s="62" t="s">
        <v>285</v>
      </c>
      <c r="E38" s="63">
        <v>6</v>
      </c>
      <c r="F38" s="46">
        <v>2014</v>
      </c>
      <c r="G38" s="46">
        <v>2018</v>
      </c>
      <c r="H38" s="46">
        <v>1</v>
      </c>
      <c r="I38" s="46">
        <v>100</v>
      </c>
      <c r="J38" s="46">
        <v>2</v>
      </c>
      <c r="K38" s="46">
        <v>200</v>
      </c>
      <c r="L38" s="46">
        <v>2</v>
      </c>
      <c r="M38" s="46">
        <v>200</v>
      </c>
      <c r="N38" s="46"/>
      <c r="O38" s="46"/>
      <c r="P38" s="46"/>
      <c r="Q38" s="46"/>
      <c r="R38" s="46"/>
      <c r="S38" s="46"/>
      <c r="T38" s="51">
        <f t="shared" ref="T38:T73" si="1">I38+K38+M38+O38+Q38+S38</f>
        <v>500</v>
      </c>
      <c r="U38" s="46"/>
    </row>
    <row r="39" s="37" customFormat="1" ht="28" customHeight="1" spans="1:21">
      <c r="A39" s="46">
        <v>35</v>
      </c>
      <c r="B39" s="62" t="s">
        <v>283</v>
      </c>
      <c r="C39" s="62" t="s">
        <v>320</v>
      </c>
      <c r="D39" s="62" t="s">
        <v>285</v>
      </c>
      <c r="E39" s="63">
        <v>3</v>
      </c>
      <c r="F39" s="46">
        <v>2014</v>
      </c>
      <c r="G39" s="46">
        <v>2018</v>
      </c>
      <c r="H39" s="46">
        <v>2</v>
      </c>
      <c r="I39" s="46">
        <v>200</v>
      </c>
      <c r="J39" s="46"/>
      <c r="K39" s="46"/>
      <c r="L39" s="46"/>
      <c r="M39" s="46"/>
      <c r="N39" s="46"/>
      <c r="O39" s="46"/>
      <c r="P39" s="46">
        <v>2</v>
      </c>
      <c r="Q39" s="46">
        <v>1000</v>
      </c>
      <c r="R39" s="46"/>
      <c r="S39" s="46"/>
      <c r="T39" s="51">
        <f t="shared" si="1"/>
        <v>1200</v>
      </c>
      <c r="U39" s="46"/>
    </row>
    <row r="40" s="37" customFormat="1" ht="28" customHeight="1" spans="1:21">
      <c r="A40" s="46">
        <v>36</v>
      </c>
      <c r="B40" s="62" t="s">
        <v>283</v>
      </c>
      <c r="C40" s="62" t="s">
        <v>321</v>
      </c>
      <c r="D40" s="62" t="s">
        <v>293</v>
      </c>
      <c r="E40" s="63">
        <v>3</v>
      </c>
      <c r="F40" s="46">
        <v>2014</v>
      </c>
      <c r="G40" s="46">
        <v>2018</v>
      </c>
      <c r="H40" s="46"/>
      <c r="I40" s="46"/>
      <c r="J40" s="46"/>
      <c r="K40" s="46"/>
      <c r="L40" s="46"/>
      <c r="M40" s="46"/>
      <c r="N40" s="46"/>
      <c r="O40" s="46"/>
      <c r="P40" s="46">
        <v>2</v>
      </c>
      <c r="Q40" s="46">
        <v>1000</v>
      </c>
      <c r="R40" s="46"/>
      <c r="S40" s="46"/>
      <c r="T40" s="51">
        <f t="shared" si="1"/>
        <v>1000</v>
      </c>
      <c r="U40" s="46"/>
    </row>
    <row r="41" s="37" customFormat="1" ht="28" customHeight="1" spans="1:21">
      <c r="A41" s="46">
        <v>37</v>
      </c>
      <c r="B41" s="62" t="s">
        <v>283</v>
      </c>
      <c r="C41" s="62" t="s">
        <v>322</v>
      </c>
      <c r="D41" s="62" t="s">
        <v>285</v>
      </c>
      <c r="E41" s="63">
        <v>5</v>
      </c>
      <c r="F41" s="46">
        <v>2014</v>
      </c>
      <c r="G41" s="46">
        <v>2018</v>
      </c>
      <c r="H41" s="46">
        <v>2</v>
      </c>
      <c r="I41" s="46">
        <v>200</v>
      </c>
      <c r="J41" s="46"/>
      <c r="K41" s="46"/>
      <c r="L41" s="46">
        <v>2</v>
      </c>
      <c r="M41" s="46">
        <v>200</v>
      </c>
      <c r="N41" s="46"/>
      <c r="O41" s="46"/>
      <c r="P41" s="46"/>
      <c r="Q41" s="46"/>
      <c r="R41" s="46">
        <v>50</v>
      </c>
      <c r="S41" s="46">
        <v>650</v>
      </c>
      <c r="T41" s="51">
        <f t="shared" si="1"/>
        <v>1050</v>
      </c>
      <c r="U41" s="46"/>
    </row>
    <row r="42" s="37" customFormat="1" ht="28" customHeight="1" spans="1:21">
      <c r="A42" s="46">
        <v>38</v>
      </c>
      <c r="B42" s="62" t="s">
        <v>283</v>
      </c>
      <c r="C42" s="62" t="s">
        <v>323</v>
      </c>
      <c r="D42" s="62" t="s">
        <v>285</v>
      </c>
      <c r="E42" s="63">
        <v>3</v>
      </c>
      <c r="F42" s="46">
        <v>2014</v>
      </c>
      <c r="G42" s="46">
        <v>2018</v>
      </c>
      <c r="H42" s="46">
        <v>1.5</v>
      </c>
      <c r="I42" s="46">
        <v>150</v>
      </c>
      <c r="J42" s="46"/>
      <c r="K42" s="46"/>
      <c r="L42" s="46">
        <v>1</v>
      </c>
      <c r="M42" s="46">
        <v>100</v>
      </c>
      <c r="N42" s="46"/>
      <c r="O42" s="46"/>
      <c r="P42" s="46">
        <v>2</v>
      </c>
      <c r="Q42" s="46">
        <v>1000</v>
      </c>
      <c r="R42" s="46"/>
      <c r="S42" s="46"/>
      <c r="T42" s="51">
        <f t="shared" si="1"/>
        <v>1250</v>
      </c>
      <c r="U42" s="46"/>
    </row>
    <row r="43" s="37" customFormat="1" ht="28" customHeight="1" spans="1:30">
      <c r="A43" s="46">
        <v>39</v>
      </c>
      <c r="B43" s="47" t="s">
        <v>250</v>
      </c>
      <c r="C43" s="47" t="s">
        <v>324</v>
      </c>
      <c r="D43" s="48" t="s">
        <v>293</v>
      </c>
      <c r="E43" s="48">
        <v>4</v>
      </c>
      <c r="F43" s="47">
        <v>2016</v>
      </c>
      <c r="G43" s="48">
        <v>2020</v>
      </c>
      <c r="H43" s="46">
        <v>1.1</v>
      </c>
      <c r="I43" s="46">
        <v>110</v>
      </c>
      <c r="J43" s="46">
        <v>0.7</v>
      </c>
      <c r="K43" s="46">
        <v>70</v>
      </c>
      <c r="L43" s="48">
        <v>3.2</v>
      </c>
      <c r="M43" s="48">
        <v>320</v>
      </c>
      <c r="N43" s="47"/>
      <c r="O43" s="47"/>
      <c r="P43" s="47">
        <v>3</v>
      </c>
      <c r="Q43" s="48">
        <v>1500</v>
      </c>
      <c r="R43" s="47"/>
      <c r="S43" s="48"/>
      <c r="T43" s="51">
        <f t="shared" si="1"/>
        <v>2000</v>
      </c>
      <c r="U43" s="46"/>
      <c r="V43"/>
      <c r="W43"/>
      <c r="X43"/>
      <c r="Y43"/>
      <c r="Z43"/>
      <c r="AA43"/>
      <c r="AB43"/>
      <c r="AC43"/>
      <c r="AD43"/>
    </row>
    <row r="44" s="37" customFormat="1" ht="28" customHeight="1" spans="1:30">
      <c r="A44" s="46">
        <v>40</v>
      </c>
      <c r="B44" s="47" t="s">
        <v>250</v>
      </c>
      <c r="C44" s="47" t="s">
        <v>325</v>
      </c>
      <c r="D44" s="48" t="s">
        <v>293</v>
      </c>
      <c r="E44" s="48">
        <v>3</v>
      </c>
      <c r="F44" s="48">
        <v>2019</v>
      </c>
      <c r="G44" s="48">
        <v>2020</v>
      </c>
      <c r="H44" s="46"/>
      <c r="I44" s="46"/>
      <c r="J44" s="46"/>
      <c r="K44" s="46"/>
      <c r="L44" s="48"/>
      <c r="M44" s="48"/>
      <c r="N44" s="47">
        <v>2</v>
      </c>
      <c r="O44" s="47">
        <v>2000</v>
      </c>
      <c r="P44" s="48"/>
      <c r="Q44" s="48"/>
      <c r="R44" s="47"/>
      <c r="S44" s="48">
        <v>0</v>
      </c>
      <c r="T44" s="51">
        <f t="shared" si="1"/>
        <v>2000</v>
      </c>
      <c r="U44" s="46"/>
      <c r="V44"/>
      <c r="W44"/>
      <c r="X44"/>
      <c r="Y44"/>
      <c r="Z44"/>
      <c r="AA44"/>
      <c r="AB44"/>
      <c r="AC44"/>
      <c r="AD44"/>
    </row>
    <row r="45" s="37" customFormat="1" ht="28" customHeight="1" spans="1:30">
      <c r="A45" s="46">
        <v>41</v>
      </c>
      <c r="B45" s="47" t="s">
        <v>250</v>
      </c>
      <c r="C45" s="47" t="s">
        <v>327</v>
      </c>
      <c r="D45" s="48" t="s">
        <v>285</v>
      </c>
      <c r="E45" s="48">
        <v>3</v>
      </c>
      <c r="F45" s="48">
        <v>2019</v>
      </c>
      <c r="G45" s="48">
        <v>2020</v>
      </c>
      <c r="H45" s="46">
        <v>1</v>
      </c>
      <c r="I45" s="46">
        <v>100</v>
      </c>
      <c r="J45" s="46"/>
      <c r="K45" s="46"/>
      <c r="L45" s="48"/>
      <c r="M45" s="48"/>
      <c r="N45" s="47"/>
      <c r="O45" s="47"/>
      <c r="P45" s="48">
        <v>4</v>
      </c>
      <c r="Q45" s="48">
        <v>2000</v>
      </c>
      <c r="R45" s="47"/>
      <c r="S45" s="48">
        <v>0</v>
      </c>
      <c r="T45" s="51">
        <f t="shared" si="1"/>
        <v>2100</v>
      </c>
      <c r="U45" s="46"/>
      <c r="V45"/>
      <c r="W45"/>
      <c r="X45"/>
      <c r="Y45"/>
      <c r="Z45"/>
      <c r="AA45"/>
      <c r="AB45"/>
      <c r="AC45"/>
      <c r="AD45"/>
    </row>
    <row r="46" s="37" customFormat="1" ht="28" customHeight="1" spans="1:30">
      <c r="A46" s="46">
        <v>42</v>
      </c>
      <c r="B46" s="47" t="s">
        <v>245</v>
      </c>
      <c r="C46" s="47" t="s">
        <v>329</v>
      </c>
      <c r="D46" s="48" t="s">
        <v>285</v>
      </c>
      <c r="E46" s="48">
        <v>5</v>
      </c>
      <c r="F46" s="48">
        <v>2019</v>
      </c>
      <c r="G46" s="48">
        <v>2020</v>
      </c>
      <c r="H46" s="46">
        <v>1</v>
      </c>
      <c r="I46" s="46">
        <v>100</v>
      </c>
      <c r="J46" s="46">
        <v>13</v>
      </c>
      <c r="K46" s="46">
        <v>1300</v>
      </c>
      <c r="L46" s="48">
        <v>10</v>
      </c>
      <c r="M46" s="48">
        <v>1000</v>
      </c>
      <c r="N46" s="47"/>
      <c r="O46" s="47"/>
      <c r="P46" s="47"/>
      <c r="Q46" s="48"/>
      <c r="R46" s="47"/>
      <c r="S46" s="48">
        <v>0</v>
      </c>
      <c r="T46" s="51">
        <f t="shared" si="1"/>
        <v>2400</v>
      </c>
      <c r="U46" s="46"/>
      <c r="V46"/>
      <c r="W46"/>
      <c r="X46"/>
      <c r="Y46"/>
      <c r="Z46"/>
      <c r="AA46"/>
      <c r="AB46"/>
      <c r="AC46"/>
      <c r="AD46"/>
    </row>
    <row r="47" s="37" customFormat="1" ht="28" customHeight="1" spans="1:30">
      <c r="A47" s="46">
        <v>43</v>
      </c>
      <c r="B47" s="47" t="s">
        <v>245</v>
      </c>
      <c r="C47" s="47" t="s">
        <v>330</v>
      </c>
      <c r="D47" s="48" t="s">
        <v>293</v>
      </c>
      <c r="E47" s="48">
        <v>4</v>
      </c>
      <c r="F47" s="47">
        <v>2019</v>
      </c>
      <c r="G47" s="48">
        <v>2020</v>
      </c>
      <c r="H47" s="46"/>
      <c r="I47" s="46"/>
      <c r="J47" s="46">
        <v>2.4</v>
      </c>
      <c r="K47" s="46">
        <v>240</v>
      </c>
      <c r="L47" s="48">
        <v>3</v>
      </c>
      <c r="M47" s="48">
        <v>300</v>
      </c>
      <c r="N47" s="47"/>
      <c r="O47" s="47"/>
      <c r="P47" s="47">
        <v>3</v>
      </c>
      <c r="Q47" s="48">
        <v>1500</v>
      </c>
      <c r="R47" s="47"/>
      <c r="S47" s="48">
        <v>0</v>
      </c>
      <c r="T47" s="51">
        <f t="shared" si="1"/>
        <v>2040</v>
      </c>
      <c r="U47" s="46"/>
      <c r="V47"/>
      <c r="W47"/>
      <c r="X47"/>
      <c r="Y47"/>
      <c r="Z47"/>
      <c r="AA47"/>
      <c r="AB47"/>
      <c r="AC47"/>
      <c r="AD47"/>
    </row>
    <row r="48" s="37" customFormat="1" ht="28" customHeight="1" spans="1:30">
      <c r="A48" s="46">
        <v>44</v>
      </c>
      <c r="B48" s="47" t="s">
        <v>245</v>
      </c>
      <c r="C48" s="47" t="s">
        <v>331</v>
      </c>
      <c r="D48" s="48" t="s">
        <v>285</v>
      </c>
      <c r="E48" s="48">
        <v>6</v>
      </c>
      <c r="F48" s="47">
        <v>2019</v>
      </c>
      <c r="G48" s="48">
        <v>2020</v>
      </c>
      <c r="H48" s="46"/>
      <c r="I48" s="46"/>
      <c r="J48" s="46">
        <v>3</v>
      </c>
      <c r="K48" s="46">
        <v>300</v>
      </c>
      <c r="L48" s="48">
        <v>4.2</v>
      </c>
      <c r="M48" s="48">
        <v>420</v>
      </c>
      <c r="N48" s="47"/>
      <c r="O48" s="47"/>
      <c r="P48" s="47">
        <v>3</v>
      </c>
      <c r="Q48" s="48">
        <v>1500</v>
      </c>
      <c r="R48" s="47"/>
      <c r="S48" s="48">
        <v>0</v>
      </c>
      <c r="T48" s="51">
        <f t="shared" si="1"/>
        <v>2220</v>
      </c>
      <c r="U48" s="46"/>
      <c r="V48"/>
      <c r="W48"/>
      <c r="X48"/>
      <c r="Y48"/>
      <c r="Z48"/>
      <c r="AA48"/>
      <c r="AB48"/>
      <c r="AC48"/>
      <c r="AD48"/>
    </row>
    <row r="49" s="37" customFormat="1" ht="28" customHeight="1" spans="1:30">
      <c r="A49" s="46">
        <v>45</v>
      </c>
      <c r="B49" s="47" t="s">
        <v>245</v>
      </c>
      <c r="C49" s="47" t="s">
        <v>332</v>
      </c>
      <c r="D49" s="48" t="s">
        <v>285</v>
      </c>
      <c r="E49" s="48">
        <v>4</v>
      </c>
      <c r="F49" s="47">
        <v>2019</v>
      </c>
      <c r="G49" s="48">
        <v>2020</v>
      </c>
      <c r="H49" s="46"/>
      <c r="I49" s="46"/>
      <c r="J49" s="46">
        <v>3</v>
      </c>
      <c r="K49" s="46">
        <v>300</v>
      </c>
      <c r="L49" s="48">
        <v>2</v>
      </c>
      <c r="M49" s="48">
        <v>200</v>
      </c>
      <c r="N49" s="47"/>
      <c r="O49" s="47"/>
      <c r="P49" s="47">
        <v>3</v>
      </c>
      <c r="Q49" s="48">
        <v>1500</v>
      </c>
      <c r="R49" s="47"/>
      <c r="S49" s="48">
        <v>0</v>
      </c>
      <c r="T49" s="51">
        <f t="shared" si="1"/>
        <v>2000</v>
      </c>
      <c r="U49" s="46"/>
      <c r="V49"/>
      <c r="W49"/>
      <c r="X49"/>
      <c r="Y49"/>
      <c r="Z49"/>
      <c r="AA49"/>
      <c r="AB49"/>
      <c r="AC49"/>
      <c r="AD49"/>
    </row>
    <row r="50" s="37" customFormat="1" ht="28" customHeight="1" spans="1:30">
      <c r="A50" s="46">
        <v>46</v>
      </c>
      <c r="B50" s="47" t="s">
        <v>245</v>
      </c>
      <c r="C50" s="47" t="s">
        <v>333</v>
      </c>
      <c r="D50" s="48" t="s">
        <v>285</v>
      </c>
      <c r="E50" s="48">
        <v>4</v>
      </c>
      <c r="F50" s="47">
        <v>2019</v>
      </c>
      <c r="G50" s="48">
        <v>2020</v>
      </c>
      <c r="H50" s="46"/>
      <c r="I50" s="46"/>
      <c r="J50" s="46">
        <v>1.7</v>
      </c>
      <c r="K50" s="46">
        <v>170</v>
      </c>
      <c r="L50" s="48">
        <v>2.8</v>
      </c>
      <c r="M50" s="48">
        <v>280</v>
      </c>
      <c r="N50" s="47"/>
      <c r="O50" s="47"/>
      <c r="P50" s="47">
        <v>3</v>
      </c>
      <c r="Q50" s="48">
        <v>1500</v>
      </c>
      <c r="R50" s="47"/>
      <c r="S50" s="48">
        <v>0</v>
      </c>
      <c r="T50" s="51">
        <f t="shared" si="1"/>
        <v>1950</v>
      </c>
      <c r="U50" s="46"/>
      <c r="V50"/>
      <c r="W50"/>
      <c r="X50"/>
      <c r="Y50"/>
      <c r="Z50"/>
      <c r="AA50"/>
      <c r="AB50"/>
      <c r="AC50"/>
      <c r="AD50"/>
    </row>
    <row r="51" s="37" customFormat="1" ht="28" customHeight="1" spans="1:30">
      <c r="A51" s="46">
        <v>47</v>
      </c>
      <c r="B51" s="47" t="s">
        <v>245</v>
      </c>
      <c r="C51" s="47" t="s">
        <v>334</v>
      </c>
      <c r="D51" s="48" t="s">
        <v>285</v>
      </c>
      <c r="E51" s="48">
        <v>2</v>
      </c>
      <c r="F51" s="47">
        <v>2019</v>
      </c>
      <c r="G51" s="48">
        <v>2020</v>
      </c>
      <c r="H51" s="46"/>
      <c r="I51" s="46"/>
      <c r="J51" s="46"/>
      <c r="K51" s="46"/>
      <c r="L51" s="48">
        <v>4.3</v>
      </c>
      <c r="M51" s="48">
        <v>430</v>
      </c>
      <c r="N51" s="47"/>
      <c r="O51" s="47"/>
      <c r="P51" s="47">
        <v>3</v>
      </c>
      <c r="Q51" s="48">
        <v>1500</v>
      </c>
      <c r="R51" s="47"/>
      <c r="S51" s="48">
        <v>0</v>
      </c>
      <c r="T51" s="51">
        <f t="shared" si="1"/>
        <v>1930</v>
      </c>
      <c r="U51" s="46"/>
      <c r="V51"/>
      <c r="W51"/>
      <c r="X51"/>
      <c r="Y51"/>
      <c r="Z51"/>
      <c r="AA51"/>
      <c r="AB51"/>
      <c r="AC51"/>
      <c r="AD51"/>
    </row>
    <row r="52" s="37" customFormat="1" ht="28" customHeight="1" spans="1:30">
      <c r="A52" s="46">
        <v>48</v>
      </c>
      <c r="B52" s="47" t="s">
        <v>245</v>
      </c>
      <c r="C52" s="47" t="s">
        <v>335</v>
      </c>
      <c r="D52" s="48" t="s">
        <v>285</v>
      </c>
      <c r="E52" s="48">
        <v>4</v>
      </c>
      <c r="F52" s="47">
        <v>2019</v>
      </c>
      <c r="G52" s="48">
        <v>2020</v>
      </c>
      <c r="H52" s="46"/>
      <c r="I52" s="46"/>
      <c r="J52" s="46"/>
      <c r="K52" s="46"/>
      <c r="L52" s="48">
        <v>0.5</v>
      </c>
      <c r="M52" s="48">
        <v>50</v>
      </c>
      <c r="N52" s="47"/>
      <c r="O52" s="47"/>
      <c r="P52" s="47">
        <v>4</v>
      </c>
      <c r="Q52" s="48">
        <v>2000</v>
      </c>
      <c r="R52" s="47"/>
      <c r="S52" s="48">
        <v>0</v>
      </c>
      <c r="T52" s="51">
        <f t="shared" si="1"/>
        <v>2050</v>
      </c>
      <c r="U52" s="46"/>
      <c r="V52"/>
      <c r="W52"/>
      <c r="X52"/>
      <c r="Y52"/>
      <c r="Z52"/>
      <c r="AA52"/>
      <c r="AB52"/>
      <c r="AC52"/>
      <c r="AD52"/>
    </row>
    <row r="53" s="37" customFormat="1" ht="28" customHeight="1" spans="1:30">
      <c r="A53" s="46">
        <v>49</v>
      </c>
      <c r="B53" s="47" t="s">
        <v>245</v>
      </c>
      <c r="C53" s="47" t="s">
        <v>336</v>
      </c>
      <c r="D53" s="48" t="s">
        <v>285</v>
      </c>
      <c r="E53" s="48">
        <v>4</v>
      </c>
      <c r="F53" s="47">
        <v>2019</v>
      </c>
      <c r="G53" s="48">
        <v>2020</v>
      </c>
      <c r="H53" s="46"/>
      <c r="I53" s="46"/>
      <c r="J53" s="46"/>
      <c r="K53" s="46"/>
      <c r="L53" s="48">
        <v>2</v>
      </c>
      <c r="M53" s="48">
        <v>200</v>
      </c>
      <c r="N53" s="47"/>
      <c r="O53" s="47"/>
      <c r="P53" s="47">
        <v>4</v>
      </c>
      <c r="Q53" s="48">
        <v>2000</v>
      </c>
      <c r="R53" s="47"/>
      <c r="S53" s="48">
        <v>0</v>
      </c>
      <c r="T53" s="51">
        <f t="shared" si="1"/>
        <v>2200</v>
      </c>
      <c r="U53" s="46"/>
      <c r="V53"/>
      <c r="W53"/>
      <c r="X53"/>
      <c r="Y53"/>
      <c r="Z53"/>
      <c r="AA53"/>
      <c r="AB53"/>
      <c r="AC53"/>
      <c r="AD53"/>
    </row>
    <row r="54" s="37" customFormat="1" ht="28" customHeight="1" spans="1:30">
      <c r="A54" s="46">
        <v>50</v>
      </c>
      <c r="B54" s="47" t="s">
        <v>245</v>
      </c>
      <c r="C54" s="47" t="s">
        <v>337</v>
      </c>
      <c r="D54" s="48" t="s">
        <v>285</v>
      </c>
      <c r="E54" s="48">
        <v>3</v>
      </c>
      <c r="F54" s="47">
        <v>2019</v>
      </c>
      <c r="G54" s="48">
        <v>2020</v>
      </c>
      <c r="H54" s="46">
        <v>1.5</v>
      </c>
      <c r="I54" s="46">
        <v>150</v>
      </c>
      <c r="J54" s="46"/>
      <c r="K54" s="46"/>
      <c r="L54" s="48">
        <v>1</v>
      </c>
      <c r="M54" s="48">
        <v>100</v>
      </c>
      <c r="N54" s="47"/>
      <c r="O54" s="47"/>
      <c r="P54" s="47">
        <v>3</v>
      </c>
      <c r="Q54" s="48">
        <v>1500</v>
      </c>
      <c r="R54" s="47"/>
      <c r="S54" s="48">
        <v>0</v>
      </c>
      <c r="T54" s="51">
        <f t="shared" si="1"/>
        <v>1750</v>
      </c>
      <c r="U54" s="46"/>
      <c r="V54"/>
      <c r="W54"/>
      <c r="X54"/>
      <c r="Y54"/>
      <c r="Z54"/>
      <c r="AA54"/>
      <c r="AB54"/>
      <c r="AC54"/>
      <c r="AD54"/>
    </row>
    <row r="55" s="37" customFormat="1" ht="28" customHeight="1" spans="1:30">
      <c r="A55" s="46">
        <v>51</v>
      </c>
      <c r="B55" s="47" t="s">
        <v>245</v>
      </c>
      <c r="C55" s="47" t="s">
        <v>338</v>
      </c>
      <c r="D55" s="48" t="s">
        <v>285</v>
      </c>
      <c r="E55" s="48">
        <v>4</v>
      </c>
      <c r="F55" s="47">
        <v>2019</v>
      </c>
      <c r="G55" s="48">
        <v>2020</v>
      </c>
      <c r="H55" s="46">
        <v>1</v>
      </c>
      <c r="I55" s="46">
        <v>100</v>
      </c>
      <c r="J55" s="46">
        <v>0.6</v>
      </c>
      <c r="K55" s="46">
        <v>60</v>
      </c>
      <c r="L55" s="48"/>
      <c r="M55" s="48"/>
      <c r="N55" s="47"/>
      <c r="O55" s="47"/>
      <c r="P55" s="47">
        <v>3</v>
      </c>
      <c r="Q55" s="48">
        <v>1500</v>
      </c>
      <c r="R55" s="47"/>
      <c r="S55" s="48">
        <v>0</v>
      </c>
      <c r="T55" s="51">
        <f t="shared" si="1"/>
        <v>1660</v>
      </c>
      <c r="U55" s="46"/>
      <c r="V55"/>
      <c r="W55"/>
      <c r="X55"/>
      <c r="Y55"/>
      <c r="Z55"/>
      <c r="AA55"/>
      <c r="AB55"/>
      <c r="AC55"/>
      <c r="AD55"/>
    </row>
    <row r="56" s="37" customFormat="1" ht="28" customHeight="1" spans="1:30">
      <c r="A56" s="46">
        <v>52</v>
      </c>
      <c r="B56" s="47" t="s">
        <v>245</v>
      </c>
      <c r="C56" s="47" t="s">
        <v>339</v>
      </c>
      <c r="D56" s="48" t="s">
        <v>293</v>
      </c>
      <c r="E56" s="48">
        <v>6</v>
      </c>
      <c r="F56" s="47">
        <v>2019</v>
      </c>
      <c r="G56" s="48">
        <v>2020</v>
      </c>
      <c r="H56" s="46">
        <v>3</v>
      </c>
      <c r="I56" s="46">
        <v>300</v>
      </c>
      <c r="J56" s="46"/>
      <c r="K56" s="46"/>
      <c r="L56" s="48">
        <v>0.5</v>
      </c>
      <c r="M56" s="48">
        <v>50</v>
      </c>
      <c r="N56" s="47"/>
      <c r="O56" s="47"/>
      <c r="P56" s="47">
        <v>3</v>
      </c>
      <c r="Q56" s="48">
        <v>1500</v>
      </c>
      <c r="R56" s="47"/>
      <c r="S56" s="48">
        <v>0</v>
      </c>
      <c r="T56" s="51">
        <f t="shared" si="1"/>
        <v>1850</v>
      </c>
      <c r="U56" s="46"/>
      <c r="V56"/>
      <c r="W56"/>
      <c r="X56"/>
      <c r="Y56"/>
      <c r="Z56"/>
      <c r="AA56"/>
      <c r="AB56"/>
      <c r="AC56"/>
      <c r="AD56"/>
    </row>
    <row r="57" s="40" customFormat="1" ht="28" customHeight="1" spans="1:30">
      <c r="A57" s="46">
        <v>53</v>
      </c>
      <c r="B57" s="47" t="s">
        <v>245</v>
      </c>
      <c r="C57" s="47" t="s">
        <v>340</v>
      </c>
      <c r="D57" s="48" t="s">
        <v>293</v>
      </c>
      <c r="E57" s="48">
        <v>2</v>
      </c>
      <c r="F57" s="47">
        <v>2019</v>
      </c>
      <c r="G57" s="48">
        <v>2020</v>
      </c>
      <c r="H57" s="46">
        <v>3</v>
      </c>
      <c r="I57" s="46">
        <v>300</v>
      </c>
      <c r="J57" s="46">
        <v>2</v>
      </c>
      <c r="K57" s="46">
        <v>200</v>
      </c>
      <c r="L57" s="48"/>
      <c r="M57" s="48"/>
      <c r="N57" s="47"/>
      <c r="O57" s="47"/>
      <c r="P57" s="47">
        <v>3</v>
      </c>
      <c r="Q57" s="48">
        <v>1500</v>
      </c>
      <c r="R57" s="47"/>
      <c r="S57" s="48">
        <v>0</v>
      </c>
      <c r="T57" s="51">
        <f t="shared" si="1"/>
        <v>2000</v>
      </c>
      <c r="U57" s="46"/>
      <c r="V57"/>
      <c r="W57"/>
      <c r="X57"/>
      <c r="Y57"/>
      <c r="Z57"/>
      <c r="AA57"/>
      <c r="AB57"/>
      <c r="AC57"/>
      <c r="AD57"/>
    </row>
    <row r="58" s="40" customFormat="1" ht="28" customHeight="1" spans="1:30">
      <c r="A58" s="46">
        <v>54</v>
      </c>
      <c r="B58" s="47" t="s">
        <v>245</v>
      </c>
      <c r="C58" s="47" t="s">
        <v>341</v>
      </c>
      <c r="D58" s="48" t="s">
        <v>285</v>
      </c>
      <c r="E58" s="48">
        <v>1</v>
      </c>
      <c r="F58" s="47">
        <v>2019</v>
      </c>
      <c r="G58" s="48">
        <v>2020</v>
      </c>
      <c r="H58" s="46"/>
      <c r="I58" s="46"/>
      <c r="J58" s="46"/>
      <c r="K58" s="46"/>
      <c r="L58" s="48">
        <v>1</v>
      </c>
      <c r="M58" s="48">
        <v>100</v>
      </c>
      <c r="N58" s="47"/>
      <c r="O58" s="47"/>
      <c r="P58" s="47">
        <v>3</v>
      </c>
      <c r="Q58" s="48">
        <v>1500</v>
      </c>
      <c r="R58" s="47"/>
      <c r="S58" s="48">
        <v>0</v>
      </c>
      <c r="T58" s="51">
        <f t="shared" si="1"/>
        <v>1600</v>
      </c>
      <c r="U58" s="46"/>
      <c r="V58"/>
      <c r="W58"/>
      <c r="X58"/>
      <c r="Y58"/>
      <c r="Z58"/>
      <c r="AA58"/>
      <c r="AB58"/>
      <c r="AC58"/>
      <c r="AD58"/>
    </row>
    <row r="59" s="40" customFormat="1" ht="28" customHeight="1" spans="1:30">
      <c r="A59" s="46">
        <v>55</v>
      </c>
      <c r="B59" s="47" t="s">
        <v>245</v>
      </c>
      <c r="C59" s="47" t="s">
        <v>342</v>
      </c>
      <c r="D59" s="48" t="s">
        <v>293</v>
      </c>
      <c r="E59" s="48">
        <v>5</v>
      </c>
      <c r="F59" s="47">
        <v>2019</v>
      </c>
      <c r="G59" s="48">
        <v>2020</v>
      </c>
      <c r="H59" s="46">
        <v>3</v>
      </c>
      <c r="I59" s="46">
        <v>300</v>
      </c>
      <c r="J59" s="46"/>
      <c r="K59" s="46"/>
      <c r="L59" s="48"/>
      <c r="M59" s="48"/>
      <c r="N59" s="47"/>
      <c r="O59" s="47"/>
      <c r="P59" s="47">
        <v>3</v>
      </c>
      <c r="Q59" s="48">
        <v>1500</v>
      </c>
      <c r="R59" s="47"/>
      <c r="S59" s="48">
        <v>0</v>
      </c>
      <c r="T59" s="51">
        <f t="shared" si="1"/>
        <v>1800</v>
      </c>
      <c r="U59" s="46"/>
      <c r="V59"/>
      <c r="W59"/>
      <c r="X59"/>
      <c r="Y59"/>
      <c r="Z59"/>
      <c r="AA59"/>
      <c r="AB59"/>
      <c r="AC59"/>
      <c r="AD59"/>
    </row>
    <row r="60" s="40" customFormat="1" ht="28" customHeight="1" spans="1:30">
      <c r="A60" s="46">
        <v>56</v>
      </c>
      <c r="B60" s="47" t="s">
        <v>245</v>
      </c>
      <c r="C60" s="47" t="s">
        <v>343</v>
      </c>
      <c r="D60" s="48" t="s">
        <v>285</v>
      </c>
      <c r="E60" s="48">
        <v>4</v>
      </c>
      <c r="F60" s="47">
        <v>2019</v>
      </c>
      <c r="G60" s="48">
        <v>2020</v>
      </c>
      <c r="H60" s="46">
        <v>4</v>
      </c>
      <c r="I60" s="46">
        <v>400</v>
      </c>
      <c r="J60" s="46">
        <v>0.5</v>
      </c>
      <c r="K60" s="46">
        <v>50</v>
      </c>
      <c r="L60" s="48"/>
      <c r="M60" s="48"/>
      <c r="N60" s="47"/>
      <c r="O60" s="47"/>
      <c r="P60" s="47">
        <v>3</v>
      </c>
      <c r="Q60" s="48">
        <v>1500</v>
      </c>
      <c r="R60" s="47"/>
      <c r="S60" s="48">
        <v>0</v>
      </c>
      <c r="T60" s="51">
        <f t="shared" si="1"/>
        <v>1950</v>
      </c>
      <c r="U60" s="46"/>
      <c r="V60"/>
      <c r="W60"/>
      <c r="X60"/>
      <c r="Y60"/>
      <c r="Z60"/>
      <c r="AA60"/>
      <c r="AB60"/>
      <c r="AC60"/>
      <c r="AD60"/>
    </row>
    <row r="61" s="40" customFormat="1" ht="28" customHeight="1" spans="1:30">
      <c r="A61" s="46">
        <v>57</v>
      </c>
      <c r="B61" s="47" t="s">
        <v>245</v>
      </c>
      <c r="C61" s="47" t="s">
        <v>344</v>
      </c>
      <c r="D61" s="48" t="s">
        <v>285</v>
      </c>
      <c r="E61" s="48">
        <v>2</v>
      </c>
      <c r="F61" s="47">
        <v>2019</v>
      </c>
      <c r="G61" s="48">
        <v>2020</v>
      </c>
      <c r="H61" s="46">
        <v>3.6</v>
      </c>
      <c r="I61" s="46">
        <v>360</v>
      </c>
      <c r="J61" s="46">
        <v>2</v>
      </c>
      <c r="K61" s="46">
        <v>200</v>
      </c>
      <c r="L61" s="48"/>
      <c r="M61" s="48"/>
      <c r="N61" s="47"/>
      <c r="O61" s="47"/>
      <c r="P61" s="47">
        <v>3</v>
      </c>
      <c r="Q61" s="48">
        <v>1500</v>
      </c>
      <c r="R61" s="47"/>
      <c r="S61" s="48">
        <v>0</v>
      </c>
      <c r="T61" s="51">
        <f t="shared" si="1"/>
        <v>2060</v>
      </c>
      <c r="U61" s="46"/>
      <c r="V61"/>
      <c r="W61"/>
      <c r="X61"/>
      <c r="Y61"/>
      <c r="Z61"/>
      <c r="AA61"/>
      <c r="AB61"/>
      <c r="AC61"/>
      <c r="AD61"/>
    </row>
    <row r="62" s="40" customFormat="1" ht="28" customHeight="1" spans="1:21">
      <c r="A62" s="46">
        <v>58</v>
      </c>
      <c r="B62" s="47" t="s">
        <v>245</v>
      </c>
      <c r="C62" s="47" t="s">
        <v>345</v>
      </c>
      <c r="D62" s="48" t="s">
        <v>293</v>
      </c>
      <c r="E62" s="48">
        <v>6</v>
      </c>
      <c r="F62" s="47">
        <v>2019</v>
      </c>
      <c r="G62" s="48">
        <v>2020</v>
      </c>
      <c r="H62" s="46"/>
      <c r="I62" s="46"/>
      <c r="J62" s="46"/>
      <c r="K62" s="46"/>
      <c r="L62" s="48">
        <v>3</v>
      </c>
      <c r="M62" s="48">
        <v>300</v>
      </c>
      <c r="N62" s="47"/>
      <c r="O62" s="47"/>
      <c r="P62" s="47">
        <v>3</v>
      </c>
      <c r="Q62" s="48">
        <v>1500</v>
      </c>
      <c r="R62" s="47"/>
      <c r="S62" s="48">
        <v>0</v>
      </c>
      <c r="T62" s="51">
        <f t="shared" si="1"/>
        <v>1800</v>
      </c>
      <c r="U62" s="46"/>
    </row>
    <row r="63" s="40" customFormat="1" ht="28" customHeight="1" spans="1:21">
      <c r="A63" s="46">
        <v>59</v>
      </c>
      <c r="B63" s="47" t="s">
        <v>245</v>
      </c>
      <c r="C63" s="47" t="s">
        <v>346</v>
      </c>
      <c r="D63" s="48" t="s">
        <v>285</v>
      </c>
      <c r="E63" s="48">
        <v>5</v>
      </c>
      <c r="F63" s="47">
        <v>2019</v>
      </c>
      <c r="G63" s="48">
        <v>2020</v>
      </c>
      <c r="H63" s="46">
        <v>4.3</v>
      </c>
      <c r="I63" s="46">
        <v>430</v>
      </c>
      <c r="J63" s="46">
        <v>5</v>
      </c>
      <c r="K63" s="46">
        <v>500</v>
      </c>
      <c r="L63" s="48"/>
      <c r="M63" s="48"/>
      <c r="N63" s="47"/>
      <c r="O63" s="47"/>
      <c r="P63" s="47">
        <v>2</v>
      </c>
      <c r="Q63" s="48">
        <v>1000</v>
      </c>
      <c r="R63" s="47"/>
      <c r="S63" s="48">
        <v>0</v>
      </c>
      <c r="T63" s="51">
        <f t="shared" si="1"/>
        <v>1930</v>
      </c>
      <c r="U63" s="46"/>
    </row>
    <row r="64" s="40" customFormat="1" ht="28" customHeight="1" spans="1:21">
      <c r="A64" s="46">
        <v>60</v>
      </c>
      <c r="B64" s="47" t="s">
        <v>201</v>
      </c>
      <c r="C64" s="47" t="s">
        <v>347</v>
      </c>
      <c r="D64" s="48" t="s">
        <v>293</v>
      </c>
      <c r="E64" s="48">
        <v>3</v>
      </c>
      <c r="F64" s="47">
        <v>2019</v>
      </c>
      <c r="G64" s="48">
        <v>2020</v>
      </c>
      <c r="H64" s="48"/>
      <c r="I64" s="48"/>
      <c r="J64" s="48"/>
      <c r="K64" s="48"/>
      <c r="L64" s="48">
        <v>3</v>
      </c>
      <c r="M64" s="48">
        <v>300</v>
      </c>
      <c r="N64" s="47"/>
      <c r="O64" s="47"/>
      <c r="P64" s="47"/>
      <c r="Q64" s="48">
        <v>0</v>
      </c>
      <c r="R64" s="47">
        <v>200</v>
      </c>
      <c r="S64" s="48">
        <v>2600</v>
      </c>
      <c r="T64" s="51">
        <f t="shared" si="1"/>
        <v>2900</v>
      </c>
      <c r="U64" s="46"/>
    </row>
    <row r="65" s="40" customFormat="1" ht="28" customHeight="1" spans="1:21">
      <c r="A65" s="46">
        <v>61</v>
      </c>
      <c r="B65" s="47" t="s">
        <v>164</v>
      </c>
      <c r="C65" s="47" t="s">
        <v>348</v>
      </c>
      <c r="D65" s="48" t="s">
        <v>285</v>
      </c>
      <c r="E65" s="48">
        <v>3</v>
      </c>
      <c r="F65" s="47">
        <v>2019</v>
      </c>
      <c r="G65" s="48">
        <v>2020</v>
      </c>
      <c r="H65" s="48">
        <v>5</v>
      </c>
      <c r="I65" s="48">
        <v>500</v>
      </c>
      <c r="J65" s="48"/>
      <c r="K65" s="48"/>
      <c r="L65" s="46">
        <v>4.6</v>
      </c>
      <c r="M65" s="46">
        <v>460</v>
      </c>
      <c r="N65" s="47"/>
      <c r="O65" s="47"/>
      <c r="P65" s="48">
        <v>2</v>
      </c>
      <c r="Q65" s="48">
        <v>1000</v>
      </c>
      <c r="R65" s="47"/>
      <c r="S65" s="48">
        <v>0</v>
      </c>
      <c r="T65" s="51">
        <f t="shared" si="1"/>
        <v>1960</v>
      </c>
      <c r="U65" s="46"/>
    </row>
    <row r="66" s="40" customFormat="1" ht="28" customHeight="1" spans="1:21">
      <c r="A66" s="46">
        <v>62</v>
      </c>
      <c r="B66" s="47" t="s">
        <v>164</v>
      </c>
      <c r="C66" s="47" t="s">
        <v>359</v>
      </c>
      <c r="D66" s="48" t="s">
        <v>285</v>
      </c>
      <c r="E66" s="48">
        <v>5</v>
      </c>
      <c r="F66" s="47">
        <v>2019</v>
      </c>
      <c r="G66" s="48">
        <v>2020</v>
      </c>
      <c r="H66" s="48">
        <v>7</v>
      </c>
      <c r="I66" s="48">
        <v>700</v>
      </c>
      <c r="J66" s="48"/>
      <c r="K66" s="48"/>
      <c r="L66" s="48"/>
      <c r="M66" s="48"/>
      <c r="N66" s="47"/>
      <c r="O66" s="47"/>
      <c r="P66" s="48">
        <v>2</v>
      </c>
      <c r="Q66" s="48">
        <v>1000</v>
      </c>
      <c r="R66" s="47"/>
      <c r="S66" s="48">
        <v>0</v>
      </c>
      <c r="T66" s="51">
        <f t="shared" si="1"/>
        <v>1700</v>
      </c>
      <c r="U66" s="46"/>
    </row>
    <row r="67" s="40" customFormat="1" ht="28" customHeight="1" spans="1:21">
      <c r="A67" s="46">
        <v>63</v>
      </c>
      <c r="B67" s="47" t="s">
        <v>164</v>
      </c>
      <c r="C67" s="47" t="s">
        <v>349</v>
      </c>
      <c r="D67" s="48" t="s">
        <v>285</v>
      </c>
      <c r="E67" s="48">
        <v>3</v>
      </c>
      <c r="F67" s="47">
        <v>2019</v>
      </c>
      <c r="G67" s="48">
        <v>2020</v>
      </c>
      <c r="H67" s="48">
        <v>8</v>
      </c>
      <c r="I67" s="48">
        <v>800</v>
      </c>
      <c r="J67" s="48"/>
      <c r="K67" s="48"/>
      <c r="L67" s="48">
        <v>2</v>
      </c>
      <c r="M67" s="48">
        <v>200</v>
      </c>
      <c r="N67" s="47"/>
      <c r="O67" s="47"/>
      <c r="P67" s="48">
        <v>2</v>
      </c>
      <c r="Q67" s="48">
        <v>1000</v>
      </c>
      <c r="R67" s="47"/>
      <c r="S67" s="48">
        <v>0</v>
      </c>
      <c r="T67" s="51">
        <f t="shared" si="1"/>
        <v>2000</v>
      </c>
      <c r="U67" s="46"/>
    </row>
    <row r="68" s="40" customFormat="1" ht="28" customHeight="1" spans="1:30">
      <c r="A68" s="46">
        <v>64</v>
      </c>
      <c r="B68" s="47" t="s">
        <v>350</v>
      </c>
      <c r="C68" s="47" t="s">
        <v>351</v>
      </c>
      <c r="D68" s="48" t="s">
        <v>285</v>
      </c>
      <c r="E68" s="48">
        <v>4</v>
      </c>
      <c r="F68" s="47">
        <v>2019</v>
      </c>
      <c r="G68" s="48">
        <v>2020</v>
      </c>
      <c r="H68" s="46"/>
      <c r="I68" s="46"/>
      <c r="J68" s="46">
        <v>5</v>
      </c>
      <c r="K68" s="46">
        <v>500</v>
      </c>
      <c r="L68" s="48">
        <v>1</v>
      </c>
      <c r="M68" s="48">
        <v>100</v>
      </c>
      <c r="N68" s="47"/>
      <c r="O68" s="47"/>
      <c r="P68" s="48">
        <v>3</v>
      </c>
      <c r="Q68" s="48">
        <v>1500</v>
      </c>
      <c r="R68" s="47"/>
      <c r="S68" s="48">
        <v>0</v>
      </c>
      <c r="T68" s="51">
        <f t="shared" si="1"/>
        <v>2100</v>
      </c>
      <c r="U68" s="46"/>
      <c r="V68"/>
      <c r="W68"/>
      <c r="X68"/>
      <c r="Y68"/>
      <c r="Z68"/>
      <c r="AA68"/>
      <c r="AB68"/>
      <c r="AC68"/>
      <c r="AD68"/>
    </row>
    <row r="69" s="40" customFormat="1" ht="28" customHeight="1" spans="1:30">
      <c r="A69" s="46">
        <v>65</v>
      </c>
      <c r="B69" s="47" t="s">
        <v>350</v>
      </c>
      <c r="C69" s="47" t="s">
        <v>352</v>
      </c>
      <c r="D69" s="48" t="s">
        <v>285</v>
      </c>
      <c r="E69" s="48">
        <v>1</v>
      </c>
      <c r="F69" s="47">
        <v>2019</v>
      </c>
      <c r="G69" s="48">
        <v>2020</v>
      </c>
      <c r="H69" s="46">
        <v>4</v>
      </c>
      <c r="I69" s="46">
        <v>400</v>
      </c>
      <c r="J69" s="46"/>
      <c r="K69" s="46"/>
      <c r="L69" s="48">
        <v>1</v>
      </c>
      <c r="M69" s="48">
        <v>100</v>
      </c>
      <c r="N69" s="47"/>
      <c r="O69" s="47"/>
      <c r="P69" s="48">
        <v>3</v>
      </c>
      <c r="Q69" s="48">
        <v>1500</v>
      </c>
      <c r="R69" s="47"/>
      <c r="S69" s="48">
        <v>0</v>
      </c>
      <c r="T69" s="51">
        <f t="shared" si="1"/>
        <v>2000</v>
      </c>
      <c r="U69" s="46"/>
      <c r="V69"/>
      <c r="W69"/>
      <c r="X69"/>
      <c r="Y69"/>
      <c r="Z69"/>
      <c r="AA69"/>
      <c r="AB69"/>
      <c r="AC69"/>
      <c r="AD69"/>
    </row>
    <row r="70" s="40" customFormat="1" ht="28" customHeight="1" spans="1:30">
      <c r="A70" s="46">
        <v>66</v>
      </c>
      <c r="B70" s="47" t="s">
        <v>350</v>
      </c>
      <c r="C70" s="47" t="s">
        <v>353</v>
      </c>
      <c r="D70" s="48" t="s">
        <v>293</v>
      </c>
      <c r="E70" s="48">
        <v>2</v>
      </c>
      <c r="F70" s="47">
        <v>2016</v>
      </c>
      <c r="G70" s="48">
        <v>2020</v>
      </c>
      <c r="H70" s="46">
        <v>1</v>
      </c>
      <c r="I70" s="46">
        <v>100</v>
      </c>
      <c r="J70" s="46"/>
      <c r="K70" s="46"/>
      <c r="L70" s="48">
        <v>1</v>
      </c>
      <c r="M70" s="48">
        <v>100</v>
      </c>
      <c r="N70" s="47"/>
      <c r="O70" s="47"/>
      <c r="P70" s="48">
        <v>3</v>
      </c>
      <c r="Q70" s="48">
        <v>1500</v>
      </c>
      <c r="R70" s="47"/>
      <c r="S70" s="48">
        <v>0</v>
      </c>
      <c r="T70" s="51">
        <f t="shared" si="1"/>
        <v>1700</v>
      </c>
      <c r="U70" s="46"/>
      <c r="V70"/>
      <c r="W70"/>
      <c r="X70"/>
      <c r="Y70"/>
      <c r="Z70"/>
      <c r="AA70"/>
      <c r="AB70"/>
      <c r="AC70"/>
      <c r="AD70"/>
    </row>
    <row r="71" s="40" customFormat="1" ht="28" customHeight="1" spans="1:30">
      <c r="A71" s="46">
        <v>67</v>
      </c>
      <c r="B71" s="47" t="s">
        <v>350</v>
      </c>
      <c r="C71" s="47" t="s">
        <v>354</v>
      </c>
      <c r="D71" s="48" t="s">
        <v>285</v>
      </c>
      <c r="E71" s="48">
        <v>3</v>
      </c>
      <c r="F71" s="47">
        <v>2018</v>
      </c>
      <c r="G71" s="48">
        <v>2020</v>
      </c>
      <c r="H71" s="46">
        <v>2</v>
      </c>
      <c r="I71" s="46">
        <v>200</v>
      </c>
      <c r="J71" s="46">
        <v>1</v>
      </c>
      <c r="K71" s="46">
        <v>100</v>
      </c>
      <c r="L71" s="48">
        <v>2</v>
      </c>
      <c r="M71" s="48">
        <v>200</v>
      </c>
      <c r="N71" s="47"/>
      <c r="O71" s="47"/>
      <c r="P71" s="48">
        <v>3</v>
      </c>
      <c r="Q71" s="48">
        <v>1500</v>
      </c>
      <c r="R71" s="47"/>
      <c r="S71" s="48">
        <v>0</v>
      </c>
      <c r="T71" s="51">
        <f t="shared" si="1"/>
        <v>2000</v>
      </c>
      <c r="U71" s="46"/>
      <c r="V71"/>
      <c r="W71"/>
      <c r="X71"/>
      <c r="Y71"/>
      <c r="Z71"/>
      <c r="AA71"/>
      <c r="AB71"/>
      <c r="AC71"/>
      <c r="AD71"/>
    </row>
    <row r="72" s="40" customFormat="1" ht="28" customHeight="1" spans="1:30">
      <c r="A72" s="46">
        <v>68</v>
      </c>
      <c r="B72" s="47" t="s">
        <v>350</v>
      </c>
      <c r="C72" s="47" t="s">
        <v>355</v>
      </c>
      <c r="D72" s="48" t="s">
        <v>285</v>
      </c>
      <c r="E72" s="48">
        <v>4</v>
      </c>
      <c r="F72" s="48">
        <v>2019</v>
      </c>
      <c r="G72" s="48">
        <v>2020</v>
      </c>
      <c r="H72" s="46">
        <v>2.3</v>
      </c>
      <c r="I72" s="46">
        <v>230</v>
      </c>
      <c r="J72" s="46">
        <v>1.5</v>
      </c>
      <c r="K72" s="46">
        <v>150</v>
      </c>
      <c r="L72" s="48">
        <v>10</v>
      </c>
      <c r="M72" s="48">
        <v>1000</v>
      </c>
      <c r="N72" s="47"/>
      <c r="O72" s="47"/>
      <c r="P72" s="48">
        <v>2</v>
      </c>
      <c r="Q72" s="48">
        <v>1000</v>
      </c>
      <c r="R72" s="47"/>
      <c r="S72" s="48">
        <v>0</v>
      </c>
      <c r="T72" s="51">
        <f t="shared" si="1"/>
        <v>2380</v>
      </c>
      <c r="U72" s="46"/>
      <c r="V72"/>
      <c r="W72"/>
      <c r="X72"/>
      <c r="Y72"/>
      <c r="Z72"/>
      <c r="AA72"/>
      <c r="AB72"/>
      <c r="AC72"/>
      <c r="AD72"/>
    </row>
    <row r="73" s="40" customFormat="1" ht="28" customHeight="1" spans="1:30">
      <c r="A73" s="46">
        <v>69</v>
      </c>
      <c r="B73" s="47" t="s">
        <v>205</v>
      </c>
      <c r="C73" s="47" t="s">
        <v>356</v>
      </c>
      <c r="D73" s="48" t="s">
        <v>285</v>
      </c>
      <c r="E73" s="48">
        <v>2</v>
      </c>
      <c r="F73" s="47">
        <v>2019</v>
      </c>
      <c r="G73" s="48">
        <v>2020</v>
      </c>
      <c r="H73" s="48"/>
      <c r="I73" s="48"/>
      <c r="J73" s="48"/>
      <c r="K73" s="48"/>
      <c r="L73" s="48">
        <v>2</v>
      </c>
      <c r="M73" s="48">
        <v>200</v>
      </c>
      <c r="N73" s="47"/>
      <c r="O73" s="47"/>
      <c r="P73" s="48">
        <v>2</v>
      </c>
      <c r="Q73" s="48">
        <v>1000</v>
      </c>
      <c r="R73" s="47">
        <v>100</v>
      </c>
      <c r="S73" s="48">
        <v>1300</v>
      </c>
      <c r="T73" s="51">
        <f t="shared" si="1"/>
        <v>2500</v>
      </c>
      <c r="U73" s="46"/>
      <c r="V73"/>
      <c r="W73"/>
      <c r="X73"/>
      <c r="Y73"/>
      <c r="Z73"/>
      <c r="AA73"/>
      <c r="AB73"/>
      <c r="AC73"/>
      <c r="AD73"/>
    </row>
    <row r="74" s="33" customFormat="1" ht="30" customHeight="1" spans="1:30">
      <c r="A74" s="49" t="s">
        <v>140</v>
      </c>
      <c r="B74" s="50"/>
      <c r="C74" s="50"/>
      <c r="D74" s="50"/>
      <c r="E74" s="51">
        <f>SUM(E5:E73)</f>
        <v>240</v>
      </c>
      <c r="F74" s="52"/>
      <c r="G74" s="52"/>
      <c r="H74" s="51">
        <f t="shared" ref="H74:M74" si="2">SUM(H5:H73)</f>
        <v>128.6</v>
      </c>
      <c r="I74" s="51">
        <f t="shared" si="2"/>
        <v>12860</v>
      </c>
      <c r="J74" s="51">
        <f t="shared" si="2"/>
        <v>91.6</v>
      </c>
      <c r="K74" s="51">
        <f t="shared" si="2"/>
        <v>9160</v>
      </c>
      <c r="L74" s="51">
        <f t="shared" si="2"/>
        <v>121.5</v>
      </c>
      <c r="M74" s="51">
        <f t="shared" si="2"/>
        <v>12150</v>
      </c>
      <c r="N74" s="51">
        <f t="shared" ref="N74:V74" si="3">SUM(N5:N73)</f>
        <v>2</v>
      </c>
      <c r="O74" s="51">
        <f t="shared" si="3"/>
        <v>2000</v>
      </c>
      <c r="P74" s="51">
        <f t="shared" si="3"/>
        <v>128</v>
      </c>
      <c r="Q74" s="51">
        <f t="shared" si="3"/>
        <v>64000</v>
      </c>
      <c r="R74" s="51">
        <f>SUM(R43:R73)</f>
        <v>300</v>
      </c>
      <c r="S74" s="51">
        <f>SUM(S43:S73)</f>
        <v>3900</v>
      </c>
      <c r="T74" s="51">
        <f t="shared" si="3"/>
        <v>116550</v>
      </c>
      <c r="U74" s="52"/>
      <c r="V74"/>
      <c r="W74"/>
      <c r="X74"/>
      <c r="Y74"/>
      <c r="Z74"/>
      <c r="AA74"/>
      <c r="AB74"/>
      <c r="AC74"/>
      <c r="AD74"/>
    </row>
    <row r="75" s="30" customFormat="1" ht="25" customHeight="1" spans="1:30">
      <c r="A75" s="53" t="s">
        <v>362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/>
      <c r="W75"/>
      <c r="X75"/>
      <c r="Y75"/>
      <c r="Z75"/>
      <c r="AA75"/>
      <c r="AB75"/>
      <c r="AC75"/>
      <c r="AD75"/>
    </row>
    <row r="76" s="30" customFormat="1" ht="19" customHeight="1" spans="1:30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/>
      <c r="W76"/>
      <c r="X76"/>
      <c r="Y76"/>
      <c r="Z76"/>
      <c r="AA76"/>
      <c r="AB76"/>
      <c r="AC76"/>
      <c r="AD76"/>
    </row>
    <row r="77" s="37" customFormat="1" spans="20:16373">
      <c r="T77" s="41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</row>
    <row r="78" s="37" customFormat="1" spans="20:16373">
      <c r="T78" s="41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</row>
    <row r="79" s="37" customFormat="1" spans="20:16373">
      <c r="T79" s="41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</row>
    <row r="80" s="37" customFormat="1" spans="20:16373">
      <c r="T80" s="41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</row>
    <row r="81" s="37" customFormat="1" spans="20:16373">
      <c r="T81" s="4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</row>
    <row r="82" s="37" customFormat="1" spans="20:16373">
      <c r="T82" s="41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</row>
    <row r="83" s="37" customFormat="1" spans="20:16373">
      <c r="T83" s="41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</row>
    <row r="84" s="37" customFormat="1" spans="20:16373">
      <c r="T84" s="41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</row>
    <row r="85" s="37" customFormat="1" spans="20:16373">
      <c r="T85" s="41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</row>
    <row r="86" s="37" customFormat="1" spans="20:16373">
      <c r="T86" s="41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</row>
    <row r="87" s="37" customFormat="1" spans="20:16373">
      <c r="T87" s="41"/>
      <c r="XBZ87"/>
      <c r="XCA87"/>
      <c r="XCB87"/>
      <c r="XCC87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</row>
    <row r="88" s="37" customFormat="1" spans="20:16373">
      <c r="T88" s="41"/>
      <c r="XBZ88"/>
      <c r="XCA88"/>
      <c r="XCB88"/>
      <c r="XCC88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</row>
    <row r="89" s="37" customFormat="1" spans="20:16373">
      <c r="T89" s="41"/>
      <c r="XBZ89"/>
      <c r="XCA89"/>
      <c r="XCB89"/>
      <c r="XCC89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</row>
    <row r="90" s="37" customFormat="1" spans="20:16373">
      <c r="T90" s="41"/>
      <c r="XBZ90"/>
      <c r="XCA90"/>
      <c r="XCB90"/>
      <c r="XCC90"/>
      <c r="XCD90"/>
      <c r="XCE90"/>
      <c r="XCF90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</row>
    <row r="91" s="37" customFormat="1" spans="20:16373">
      <c r="T91" s="41"/>
      <c r="XBZ91"/>
      <c r="XCA91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</row>
    <row r="92" s="37" customFormat="1" spans="20:16373">
      <c r="T92" s="41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</row>
    <row r="93" s="37" customFormat="1" spans="20:16373">
      <c r="T93" s="41"/>
      <c r="XBZ93"/>
      <c r="XCA93"/>
      <c r="XCB93"/>
      <c r="XCC93"/>
      <c r="XCD93"/>
      <c r="XCE93"/>
      <c r="XCF93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</row>
    <row r="94" s="37" customFormat="1" spans="20:16373">
      <c r="T94" s="41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</row>
    <row r="95" s="37" customFormat="1" spans="20:16373">
      <c r="T95" s="41"/>
      <c r="XBZ95"/>
      <c r="XCA9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</row>
    <row r="96" s="37" customFormat="1" spans="20:16373">
      <c r="T96" s="41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</row>
    <row r="97" s="37" customFormat="1" spans="20:16373">
      <c r="T97" s="41"/>
      <c r="XBZ97"/>
      <c r="XCA97"/>
      <c r="XCB97"/>
      <c r="XCC97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</row>
    <row r="98" s="37" customFormat="1" spans="20:16373">
      <c r="T98" s="41"/>
      <c r="XBZ98"/>
      <c r="XCA98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</row>
    <row r="99" s="37" customFormat="1" spans="20:16373">
      <c r="T99" s="41"/>
      <c r="XBZ99"/>
      <c r="XCA99"/>
      <c r="XCB99"/>
      <c r="XCC99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</row>
    <row r="100" s="37" customFormat="1" spans="20:16373">
      <c r="T100" s="41"/>
      <c r="XBZ100"/>
      <c r="XCA100"/>
      <c r="XCB100"/>
      <c r="XCC100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</row>
    <row r="101" s="37" customFormat="1" spans="20:16373">
      <c r="T101" s="41"/>
      <c r="XBZ101"/>
      <c r="XCA101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</row>
    <row r="102" s="37" customFormat="1" spans="20:16373">
      <c r="T102" s="41"/>
      <c r="XBZ102"/>
      <c r="XCA102"/>
      <c r="XCB102"/>
      <c r="XCC102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</row>
    <row r="103" s="37" customFormat="1" spans="20:16373">
      <c r="T103" s="41"/>
      <c r="XBZ103"/>
      <c r="XCA103"/>
      <c r="XCB103"/>
      <c r="XCC103"/>
      <c r="XCD103"/>
      <c r="XCE103"/>
      <c r="XCF103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</row>
    <row r="104" s="37" customFormat="1" spans="20:16373">
      <c r="T104" s="41"/>
      <c r="XBZ104"/>
      <c r="XCA104"/>
      <c r="XCB104"/>
      <c r="XCC104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</row>
    <row r="105" s="37" customFormat="1" spans="20:16373">
      <c r="T105" s="41"/>
      <c r="XBZ105"/>
      <c r="XCA105"/>
      <c r="XCB105"/>
      <c r="XCC105"/>
      <c r="XCD105"/>
      <c r="XCE105"/>
      <c r="XCF105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</row>
    <row r="106" s="37" customFormat="1" spans="20:16373">
      <c r="T106" s="41"/>
      <c r="XBZ106"/>
      <c r="XCA106"/>
      <c r="XCB106"/>
      <c r="XCC106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</row>
    <row r="107" s="37" customFormat="1" spans="20:16373">
      <c r="T107" s="41"/>
      <c r="XBZ107"/>
      <c r="XCA107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</row>
    <row r="108" s="37" customFormat="1" spans="20:16373">
      <c r="T108" s="41"/>
      <c r="XBZ108"/>
      <c r="XCA108"/>
      <c r="XCB108"/>
      <c r="XCC108"/>
      <c r="XCD108"/>
      <c r="XCE108"/>
      <c r="XCF108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</row>
    <row r="109" s="37" customFormat="1" spans="20:16373">
      <c r="T109" s="41"/>
      <c r="XBZ109"/>
      <c r="XCA109"/>
      <c r="XCB109"/>
      <c r="XCC109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</row>
    <row r="110" s="37" customFormat="1" spans="20:16373">
      <c r="T110" s="41"/>
      <c r="XBZ110"/>
      <c r="XCA110"/>
      <c r="XCB110"/>
      <c r="XCC110"/>
      <c r="XCD110"/>
      <c r="XCE110"/>
      <c r="XCF110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</row>
    <row r="111" s="37" customFormat="1" spans="20:16373">
      <c r="T111" s="41"/>
      <c r="XBZ111"/>
      <c r="XCA111"/>
      <c r="XCB111"/>
      <c r="XCC111"/>
      <c r="XCD111"/>
      <c r="XCE111"/>
      <c r="XCF11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</row>
    <row r="112" s="37" customFormat="1" spans="20:16373">
      <c r="T112" s="41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</row>
    <row r="113" s="37" customFormat="1" spans="20:16373">
      <c r="T113" s="41"/>
      <c r="XBZ113"/>
      <c r="XCA113"/>
      <c r="XCB113"/>
      <c r="XCC113"/>
      <c r="XCD113"/>
      <c r="XCE113"/>
      <c r="XCF113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</row>
    <row r="114" s="37" customFormat="1" spans="20:16373">
      <c r="T114" s="41"/>
      <c r="XBZ114"/>
      <c r="XCA114"/>
      <c r="XCB114"/>
      <c r="XCC114"/>
      <c r="XCD114"/>
      <c r="XCE114"/>
      <c r="XCF114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</row>
    <row r="115" s="37" customFormat="1" spans="20:16373">
      <c r="T115" s="41"/>
      <c r="XBZ115"/>
      <c r="XCA115"/>
      <c r="XCB115"/>
      <c r="XCC115"/>
      <c r="XCD115"/>
      <c r="XCE115"/>
      <c r="XCF115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</row>
    <row r="116" s="37" customFormat="1" spans="20:16373">
      <c r="T116" s="41"/>
      <c r="XBZ116"/>
      <c r="XCA116"/>
      <c r="XCB116"/>
      <c r="XCC116"/>
      <c r="XCD116"/>
      <c r="XCE116"/>
      <c r="XCF116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</row>
    <row r="117" s="37" customFormat="1" spans="20:16373">
      <c r="T117" s="41"/>
      <c r="XBZ117"/>
      <c r="XCA117"/>
      <c r="XCB117"/>
      <c r="XCC117"/>
      <c r="XCD117"/>
      <c r="XCE117"/>
      <c r="XCF117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</row>
    <row r="118" s="37" customFormat="1" spans="20:16373">
      <c r="T118" s="41"/>
      <c r="XBZ118"/>
      <c r="XCA118"/>
      <c r="XCB118"/>
      <c r="XCC118"/>
      <c r="XCD118"/>
      <c r="XCE118"/>
      <c r="XCF118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</row>
    <row r="119" s="37" customFormat="1" spans="20:16373">
      <c r="T119" s="41"/>
      <c r="XBZ119"/>
      <c r="XCA119"/>
      <c r="XCB119"/>
      <c r="XCC119"/>
      <c r="XCD119"/>
      <c r="XCE119"/>
      <c r="XCF119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</row>
    <row r="120" s="37" customFormat="1" spans="20:16373">
      <c r="T120" s="41"/>
      <c r="XBZ120"/>
      <c r="XCA120"/>
      <c r="XCB120"/>
      <c r="XCC120"/>
      <c r="XCD120"/>
      <c r="XCE120"/>
      <c r="XCF120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</row>
    <row r="121" s="37" customFormat="1" spans="20:16373">
      <c r="T121" s="41"/>
      <c r="XBZ121"/>
      <c r="XCA121"/>
      <c r="XCB121"/>
      <c r="XCC121"/>
      <c r="XCD121"/>
      <c r="XCE121"/>
      <c r="XCF12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</row>
    <row r="122" s="37" customFormat="1" spans="20:16373">
      <c r="T122" s="41"/>
      <c r="XBZ122"/>
      <c r="XCA122"/>
      <c r="XCB122"/>
      <c r="XCC122"/>
      <c r="XCD122"/>
      <c r="XCE122"/>
      <c r="XCF122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</row>
    <row r="123" s="37" customFormat="1" spans="20:16373">
      <c r="T123" s="41"/>
      <c r="XBZ123"/>
      <c r="XCA123"/>
      <c r="XCB123"/>
      <c r="XCC123"/>
      <c r="XCD123"/>
      <c r="XCE123"/>
      <c r="XCF123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</row>
    <row r="124" s="37" customFormat="1" spans="20:16373">
      <c r="T124" s="41"/>
      <c r="XBZ124"/>
      <c r="XCA124"/>
      <c r="XCB124"/>
      <c r="XCC124"/>
      <c r="XCD124"/>
      <c r="XCE124"/>
      <c r="XCF124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</row>
    <row r="125" s="37" customFormat="1" spans="20:16373">
      <c r="T125" s="41"/>
      <c r="XBZ125"/>
      <c r="XCA125"/>
      <c r="XCB125"/>
      <c r="XCC125"/>
      <c r="XCD125"/>
      <c r="XCE125"/>
      <c r="XCF125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</row>
    <row r="126" s="37" customFormat="1" spans="20:16373">
      <c r="T126" s="41"/>
      <c r="XBZ126"/>
      <c r="XCA126"/>
      <c r="XCB126"/>
      <c r="XCC126"/>
      <c r="XCD126"/>
      <c r="XCE126"/>
      <c r="XCF126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</row>
    <row r="127" s="37" customFormat="1" spans="20:16373">
      <c r="T127" s="41"/>
      <c r="XBZ127"/>
      <c r="XCA127"/>
      <c r="XCB127"/>
      <c r="XCC127"/>
      <c r="XCD127"/>
      <c r="XCE127"/>
      <c r="XCF127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</row>
    <row r="128" s="37" customFormat="1" spans="20:16373">
      <c r="T128" s="41"/>
      <c r="XBZ128"/>
      <c r="XCA128"/>
      <c r="XCB128"/>
      <c r="XCC128"/>
      <c r="XCD128"/>
      <c r="XCE128"/>
      <c r="XCF128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</row>
    <row r="129" s="37" customFormat="1" spans="20:16373">
      <c r="T129" s="41"/>
      <c r="XBZ129"/>
      <c r="XCA129"/>
      <c r="XCB129"/>
      <c r="XCC129"/>
      <c r="XCD129"/>
      <c r="XCE129"/>
      <c r="XCF129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</row>
    <row r="130" s="37" customFormat="1" spans="20:16373">
      <c r="T130" s="41"/>
      <c r="XBZ130"/>
      <c r="XCA130"/>
      <c r="XCB130"/>
      <c r="XCC130"/>
      <c r="XCD130"/>
      <c r="XCE130"/>
      <c r="XCF130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</row>
    <row r="131" s="37" customFormat="1" spans="20:16373">
      <c r="T131" s="41"/>
      <c r="XBZ131"/>
      <c r="XCA131"/>
      <c r="XCB131"/>
      <c r="XCC131"/>
      <c r="XCD131"/>
      <c r="XCE131"/>
      <c r="XCF13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</row>
    <row r="132" s="37" customFormat="1" spans="20:16373">
      <c r="T132" s="41"/>
      <c r="XBZ132"/>
      <c r="XCA132"/>
      <c r="XCB132"/>
      <c r="XCC132"/>
      <c r="XCD132"/>
      <c r="XCE132"/>
      <c r="XCF132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</row>
    <row r="133" s="37" customFormat="1" spans="20:16373">
      <c r="T133" s="41"/>
      <c r="XBZ133"/>
      <c r="XCA133"/>
      <c r="XCB133"/>
      <c r="XCC133"/>
      <c r="XCD133"/>
      <c r="XCE133"/>
      <c r="XCF133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</row>
    <row r="134" s="37" customFormat="1" spans="20:16373">
      <c r="T134" s="41"/>
      <c r="XBZ134"/>
      <c r="XCA134"/>
      <c r="XCB134"/>
      <c r="XCC134"/>
      <c r="XCD134"/>
      <c r="XCE134"/>
      <c r="XCF134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</row>
    <row r="135" s="37" customFormat="1" spans="20:16373">
      <c r="T135" s="41"/>
      <c r="XBZ135"/>
      <c r="XCA135"/>
      <c r="XCB135"/>
      <c r="XCC135"/>
      <c r="XCD135"/>
      <c r="XCE135"/>
      <c r="XCF135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</row>
    <row r="136" s="37" customFormat="1" spans="20:16373">
      <c r="T136" s="41"/>
      <c r="XBZ136"/>
      <c r="XCA136"/>
      <c r="XCB136"/>
      <c r="XCC136"/>
      <c r="XCD136"/>
      <c r="XCE136"/>
      <c r="XCF136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</row>
    <row r="137" s="37" customFormat="1" spans="20:16373">
      <c r="T137" s="41"/>
      <c r="XBZ137"/>
      <c r="XCA137"/>
      <c r="XCB137"/>
      <c r="XCC137"/>
      <c r="XCD137"/>
      <c r="XCE137"/>
      <c r="XCF137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</row>
    <row r="138" s="37" customFormat="1" spans="20:16373">
      <c r="T138" s="41"/>
      <c r="XBZ138"/>
      <c r="XCA138"/>
      <c r="XCB138"/>
      <c r="XCC138"/>
      <c r="XCD138"/>
      <c r="XCE138"/>
      <c r="XCF138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</row>
    <row r="139" s="37" customFormat="1" spans="20:16373">
      <c r="T139" s="41"/>
      <c r="XBZ139"/>
      <c r="XCA139"/>
      <c r="XCB139"/>
      <c r="XCC139"/>
      <c r="XCD139"/>
      <c r="XCE139"/>
      <c r="XCF139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</row>
    <row r="140" s="37" customFormat="1" spans="20:16373">
      <c r="T140" s="41"/>
      <c r="XBZ140"/>
      <c r="XCA140"/>
      <c r="XCB140"/>
      <c r="XCC140"/>
      <c r="XCD140"/>
      <c r="XCE140"/>
      <c r="XCF140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</row>
    <row r="141" s="37" customFormat="1" spans="20:16373">
      <c r="T141" s="41"/>
      <c r="XBZ141"/>
      <c r="XCA141"/>
      <c r="XCB141"/>
      <c r="XCC141"/>
      <c r="XCD141"/>
      <c r="XCE141"/>
      <c r="XCF1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</row>
    <row r="142" s="37" customFormat="1" spans="20:16373">
      <c r="T142" s="41"/>
      <c r="XBZ142"/>
      <c r="XCA142"/>
      <c r="XCB142"/>
      <c r="XCC142"/>
      <c r="XCD142"/>
      <c r="XCE142"/>
      <c r="XCF142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</row>
    <row r="143" s="37" customFormat="1" spans="20:16373">
      <c r="T143" s="41"/>
      <c r="XBZ143"/>
      <c r="XCA143"/>
      <c r="XCB143"/>
      <c r="XCC143"/>
      <c r="XCD143"/>
      <c r="XCE143"/>
      <c r="XCF143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</row>
    <row r="144" s="37" customFormat="1" spans="20:16373">
      <c r="T144" s="41"/>
      <c r="XBZ144"/>
      <c r="XCA144"/>
      <c r="XCB144"/>
      <c r="XCC144"/>
      <c r="XCD144"/>
      <c r="XCE144"/>
      <c r="XCF144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</row>
    <row r="145" s="37" customFormat="1" spans="20:16373">
      <c r="T145" s="41"/>
      <c r="XBZ145"/>
      <c r="XCA145"/>
      <c r="XCB145"/>
      <c r="XCC145"/>
      <c r="XCD145"/>
      <c r="XCE145"/>
      <c r="XCF145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</row>
    <row r="146" s="37" customFormat="1" spans="20:16373">
      <c r="T146" s="41"/>
      <c r="XBZ146"/>
      <c r="XCA146"/>
      <c r="XCB146"/>
      <c r="XCC146"/>
      <c r="XCD146"/>
      <c r="XCE146"/>
      <c r="XCF146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</row>
    <row r="147" s="37" customFormat="1" spans="20:16373">
      <c r="T147" s="41"/>
      <c r="XBZ147"/>
      <c r="XCA147"/>
      <c r="XCB147"/>
      <c r="XCC147"/>
      <c r="XCD147"/>
      <c r="XCE147"/>
      <c r="XCF147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</row>
    <row r="148" s="37" customFormat="1" spans="20:16373">
      <c r="T148" s="41"/>
      <c r="XBZ148"/>
      <c r="XCA148"/>
      <c r="XCB148"/>
      <c r="XCC148"/>
      <c r="XCD148"/>
      <c r="XCE148"/>
      <c r="XCF148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</row>
    <row r="149" s="37" customFormat="1" spans="20:16373">
      <c r="T149" s="41"/>
      <c r="XBZ149"/>
      <c r="XCA149"/>
      <c r="XCB149"/>
      <c r="XCC149"/>
      <c r="XCD149"/>
      <c r="XCE149"/>
      <c r="XCF149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</row>
    <row r="150" s="37" customFormat="1" spans="20:16373">
      <c r="T150" s="41"/>
      <c r="XBZ150"/>
      <c r="XCA150"/>
      <c r="XCB150"/>
      <c r="XCC150"/>
      <c r="XCD150"/>
      <c r="XCE150"/>
      <c r="XCF150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</row>
    <row r="151" s="37" customFormat="1" spans="20:16373">
      <c r="T151" s="41"/>
      <c r="XBZ151"/>
      <c r="XCA151"/>
      <c r="XCB151"/>
      <c r="XCC151"/>
      <c r="XCD151"/>
      <c r="XCE151"/>
      <c r="XCF15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</row>
    <row r="152" s="37" customFormat="1" spans="20:16373">
      <c r="T152" s="41"/>
      <c r="XBZ152"/>
      <c r="XCA152"/>
      <c r="XCB152"/>
      <c r="XCC152"/>
      <c r="XCD152"/>
      <c r="XCE152"/>
      <c r="XCF152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</row>
    <row r="153" s="37" customFormat="1" spans="20:16373">
      <c r="T153" s="41"/>
      <c r="XBZ153"/>
      <c r="XCA153"/>
      <c r="XCB153"/>
      <c r="XCC153"/>
      <c r="XCD153"/>
      <c r="XCE153"/>
      <c r="XCF153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</row>
    <row r="154" s="37" customFormat="1" spans="20:16373">
      <c r="T154" s="41"/>
      <c r="XBZ154"/>
      <c r="XCA154"/>
      <c r="XCB154"/>
      <c r="XCC154"/>
      <c r="XCD154"/>
      <c r="XCE154"/>
      <c r="XCF154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</row>
    <row r="155" s="37" customFormat="1" spans="20:16373">
      <c r="T155" s="41"/>
      <c r="XBZ155"/>
      <c r="XCA155"/>
      <c r="XCB155"/>
      <c r="XCC155"/>
      <c r="XCD155"/>
      <c r="XCE155"/>
      <c r="XCF155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</row>
    <row r="156" s="37" customFormat="1" spans="20:16373">
      <c r="T156" s="41"/>
      <c r="XBZ156"/>
      <c r="XCA156"/>
      <c r="XCB156"/>
      <c r="XCC156"/>
      <c r="XCD156"/>
      <c r="XCE156"/>
      <c r="XCF156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</row>
    <row r="157" s="37" customFormat="1" spans="20:16373">
      <c r="T157" s="41"/>
      <c r="XBZ157"/>
      <c r="XCA157"/>
      <c r="XCB157"/>
      <c r="XCC157"/>
      <c r="XCD157"/>
      <c r="XCE157"/>
      <c r="XCF157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</row>
    <row r="158" s="37" customFormat="1" spans="20:16373">
      <c r="T158" s="41"/>
      <c r="XBZ158"/>
      <c r="XCA158"/>
      <c r="XCB158"/>
      <c r="XCC158"/>
      <c r="XCD158"/>
      <c r="XCE158"/>
      <c r="XCF158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</row>
    <row r="159" s="37" customFormat="1" spans="20:16373">
      <c r="T159" s="41"/>
      <c r="XBZ159"/>
      <c r="XCA159"/>
      <c r="XCB159"/>
      <c r="XCC159"/>
      <c r="XCD159"/>
      <c r="XCE159"/>
      <c r="XCF159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</row>
    <row r="160" s="37" customFormat="1" spans="20:16373">
      <c r="T160" s="41"/>
      <c r="XBZ160"/>
      <c r="XCA160"/>
      <c r="XCB160"/>
      <c r="XCC160"/>
      <c r="XCD160"/>
      <c r="XCE160"/>
      <c r="XCF160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</row>
    <row r="161" s="37" customFormat="1" spans="20:16373">
      <c r="T161" s="41"/>
      <c r="XBZ161"/>
      <c r="XCA161"/>
      <c r="XCB161"/>
      <c r="XCC161"/>
      <c r="XCD161"/>
      <c r="XCE161"/>
      <c r="XCF16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</row>
    <row r="162" s="37" customFormat="1" spans="20:16373">
      <c r="T162" s="41"/>
      <c r="XBZ162"/>
      <c r="XCA162"/>
      <c r="XCB162"/>
      <c r="XCC162"/>
      <c r="XCD162"/>
      <c r="XCE162"/>
      <c r="XCF162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</row>
    <row r="163" s="37" customFormat="1" spans="20:16373">
      <c r="T163" s="41"/>
      <c r="XBZ163"/>
      <c r="XCA163"/>
      <c r="XCB163"/>
      <c r="XCC163"/>
      <c r="XCD163"/>
      <c r="XCE163"/>
      <c r="XCF163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</row>
    <row r="164" s="37" customFormat="1" spans="20:16373">
      <c r="T164" s="41"/>
      <c r="XBZ164"/>
      <c r="XCA164"/>
      <c r="XCB164"/>
      <c r="XCC164"/>
      <c r="XCD164"/>
      <c r="XCE164"/>
      <c r="XCF164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</row>
    <row r="165" s="37" customFormat="1" spans="20:16373">
      <c r="T165" s="41"/>
      <c r="XBZ165"/>
      <c r="XCA165"/>
      <c r="XCB165"/>
      <c r="XCC165"/>
      <c r="XCD165"/>
      <c r="XCE165"/>
      <c r="XCF165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</row>
    <row r="166" s="37" customFormat="1" spans="20:16373">
      <c r="T166" s="41"/>
      <c r="XBZ166"/>
      <c r="XCA166"/>
      <c r="XCB166"/>
      <c r="XCC166"/>
      <c r="XCD166"/>
      <c r="XCE166"/>
      <c r="XCF166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</row>
    <row r="167" s="37" customFormat="1" spans="20:16373">
      <c r="T167" s="41"/>
      <c r="XBZ167"/>
      <c r="XCA167"/>
      <c r="XCB167"/>
      <c r="XCC167"/>
      <c r="XCD167"/>
      <c r="XCE167"/>
      <c r="XCF167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</row>
    <row r="168" s="37" customFormat="1" spans="20:16373">
      <c r="T168" s="41"/>
      <c r="XBZ168"/>
      <c r="XCA168"/>
      <c r="XCB168"/>
      <c r="XCC168"/>
      <c r="XCD168"/>
      <c r="XCE168"/>
      <c r="XCF168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</row>
    <row r="169" s="37" customFormat="1" spans="20:16373">
      <c r="T169" s="41"/>
      <c r="XBZ169"/>
      <c r="XCA169"/>
      <c r="XCB169"/>
      <c r="XCC169"/>
      <c r="XCD169"/>
      <c r="XCE169"/>
      <c r="XCF169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</row>
    <row r="170" s="37" customFormat="1" spans="20:16373">
      <c r="T170" s="41"/>
      <c r="XBZ170"/>
      <c r="XCA170"/>
      <c r="XCB170"/>
      <c r="XCC170"/>
      <c r="XCD170"/>
      <c r="XCE170"/>
      <c r="XCF170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</row>
    <row r="171" s="37" customFormat="1" spans="20:16373">
      <c r="T171" s="41"/>
      <c r="XBZ171"/>
      <c r="XCA171"/>
      <c r="XCB171"/>
      <c r="XCC171"/>
      <c r="XCD171"/>
      <c r="XCE171"/>
      <c r="XCF17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</row>
    <row r="172" s="37" customFormat="1" spans="20:16373">
      <c r="T172" s="41"/>
      <c r="XBZ172"/>
      <c r="XCA172"/>
      <c r="XCB172"/>
      <c r="XCC172"/>
      <c r="XCD172"/>
      <c r="XCE172"/>
      <c r="XCF172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</row>
    <row r="173" s="37" customFormat="1" spans="20:16373">
      <c r="T173" s="41"/>
      <c r="XBZ173"/>
      <c r="XCA173"/>
      <c r="XCB173"/>
      <c r="XCC173"/>
      <c r="XCD173"/>
      <c r="XCE173"/>
      <c r="XCF173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</row>
    <row r="174" s="37" customFormat="1" spans="20:16373">
      <c r="T174" s="41"/>
      <c r="XBZ174"/>
      <c r="XCA174"/>
      <c r="XCB174"/>
      <c r="XCC174"/>
      <c r="XCD174"/>
      <c r="XCE174"/>
      <c r="XCF174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</row>
    <row r="175" s="37" customFormat="1" spans="20:16373">
      <c r="T175" s="41"/>
      <c r="XBZ175"/>
      <c r="XCA175"/>
      <c r="XCB175"/>
      <c r="XCC175"/>
      <c r="XCD175"/>
      <c r="XCE175"/>
      <c r="XCF175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</row>
    <row r="176" s="37" customFormat="1" spans="20:16373">
      <c r="T176" s="41"/>
      <c r="XBZ176"/>
      <c r="XCA176"/>
      <c r="XCB176"/>
      <c r="XCC176"/>
      <c r="XCD176"/>
      <c r="XCE176"/>
      <c r="XCF176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</row>
    <row r="177" s="37" customFormat="1" spans="20:16373">
      <c r="T177" s="41"/>
      <c r="XBZ177"/>
      <c r="XCA177"/>
      <c r="XCB177"/>
      <c r="XCC177"/>
      <c r="XCD177"/>
      <c r="XCE177"/>
      <c r="XCF177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</row>
    <row r="178" s="37" customFormat="1" spans="20:16373">
      <c r="T178" s="41"/>
      <c r="XBZ178"/>
      <c r="XCA178"/>
      <c r="XCB178"/>
      <c r="XCC178"/>
      <c r="XCD178"/>
      <c r="XCE178"/>
      <c r="XCF178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</row>
    <row r="179" s="37" customFormat="1" spans="20:16373">
      <c r="T179" s="41"/>
      <c r="XBZ179"/>
      <c r="XCA179"/>
      <c r="XCB179"/>
      <c r="XCC179"/>
      <c r="XCD179"/>
      <c r="XCE179"/>
      <c r="XCF179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</row>
    <row r="180" s="37" customFormat="1" spans="20:16373">
      <c r="T180" s="41"/>
      <c r="XBZ180"/>
      <c r="XCA180"/>
      <c r="XCB180"/>
      <c r="XCC180"/>
      <c r="XCD180"/>
      <c r="XCE180"/>
      <c r="XCF180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</row>
    <row r="181" s="37" customFormat="1" spans="20:16373">
      <c r="T181" s="41"/>
      <c r="XBZ181"/>
      <c r="XCA181"/>
      <c r="XCB181"/>
      <c r="XCC181"/>
      <c r="XCD181"/>
      <c r="XCE181"/>
      <c r="XCF18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</row>
    <row r="182" s="37" customFormat="1" spans="20:16373">
      <c r="T182" s="41"/>
      <c r="XBZ182"/>
      <c r="XCA182"/>
      <c r="XCB182"/>
      <c r="XCC182"/>
      <c r="XCD182"/>
      <c r="XCE182"/>
      <c r="XCF182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</row>
    <row r="183" s="37" customFormat="1" spans="20:16373">
      <c r="T183" s="41"/>
      <c r="XBZ183"/>
      <c r="XCA183"/>
      <c r="XCB183"/>
      <c r="XCC183"/>
      <c r="XCD183"/>
      <c r="XCE183"/>
      <c r="XCF183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</row>
    <row r="184" s="37" customFormat="1" spans="20:16373">
      <c r="T184" s="41"/>
      <c r="XBZ184"/>
      <c r="XCA184"/>
      <c r="XCB184"/>
      <c r="XCC184"/>
      <c r="XCD184"/>
      <c r="XCE184"/>
      <c r="XCF184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</row>
    <row r="185" s="37" customFormat="1" spans="20:16373">
      <c r="T185" s="41"/>
      <c r="XBZ185"/>
      <c r="XCA185"/>
      <c r="XCB185"/>
      <c r="XCC185"/>
      <c r="XCD185"/>
      <c r="XCE185"/>
      <c r="XCF185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</row>
    <row r="186" s="37" customFormat="1" spans="20:16373">
      <c r="T186" s="41"/>
      <c r="XBZ186"/>
      <c r="XCA186"/>
      <c r="XCB186"/>
      <c r="XCC186"/>
      <c r="XCD186"/>
      <c r="XCE186"/>
      <c r="XCF186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</row>
    <row r="187" s="37" customFormat="1" spans="20:16373">
      <c r="T187" s="41"/>
      <c r="XBZ187"/>
      <c r="XCA187"/>
      <c r="XCB187"/>
      <c r="XCC187"/>
      <c r="XCD187"/>
      <c r="XCE187"/>
      <c r="XCF187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</row>
    <row r="188" s="37" customFormat="1" spans="20:16373">
      <c r="T188" s="41"/>
      <c r="XBZ188"/>
      <c r="XCA188"/>
      <c r="XCB188"/>
      <c r="XCC188"/>
      <c r="XCD188"/>
      <c r="XCE188"/>
      <c r="XCF188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</row>
    <row r="189" s="37" customFormat="1" spans="20:16373">
      <c r="T189" s="41"/>
      <c r="XBZ189"/>
      <c r="XCA189"/>
      <c r="XCB189"/>
      <c r="XCC189"/>
      <c r="XCD189"/>
      <c r="XCE189"/>
      <c r="XCF189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</row>
    <row r="190" s="37" customFormat="1" spans="20:16373">
      <c r="T190" s="41"/>
      <c r="XBZ190"/>
      <c r="XCA190"/>
      <c r="XCB190"/>
      <c r="XCC190"/>
      <c r="XCD190"/>
      <c r="XCE190"/>
      <c r="XCF190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</row>
    <row r="191" s="37" customFormat="1" spans="20:16373">
      <c r="T191" s="41"/>
      <c r="XBZ191"/>
      <c r="XCA191"/>
      <c r="XCB191"/>
      <c r="XCC191"/>
      <c r="XCD191"/>
      <c r="XCE191"/>
      <c r="XCF19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</row>
    <row r="192" s="37" customFormat="1" spans="20:16373">
      <c r="T192" s="41"/>
      <c r="XBZ192"/>
      <c r="XCA192"/>
      <c r="XCB192"/>
      <c r="XCC192"/>
      <c r="XCD192"/>
      <c r="XCE192"/>
      <c r="XCF192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</row>
    <row r="193" s="37" customFormat="1" spans="20:16373">
      <c r="T193" s="41"/>
      <c r="XBZ193"/>
      <c r="XCA193"/>
      <c r="XCB193"/>
      <c r="XCC193"/>
      <c r="XCD193"/>
      <c r="XCE193"/>
      <c r="XCF193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</row>
    <row r="194" s="37" customFormat="1" spans="20:16373">
      <c r="T194" s="41"/>
      <c r="XBZ194"/>
      <c r="XCA194"/>
      <c r="XCB194"/>
      <c r="XCC194"/>
      <c r="XCD194"/>
      <c r="XCE194"/>
      <c r="XCF194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</row>
    <row r="195" s="37" customFormat="1" spans="20:16373">
      <c r="T195" s="41"/>
      <c r="XBZ195"/>
      <c r="XCA195"/>
      <c r="XCB195"/>
      <c r="XCC195"/>
      <c r="XCD195"/>
      <c r="XCE195"/>
      <c r="XCF195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</row>
    <row r="196" s="37" customFormat="1" spans="20:16373">
      <c r="T196" s="41"/>
      <c r="XBZ196"/>
      <c r="XCA196"/>
      <c r="XCB196"/>
      <c r="XCC196"/>
      <c r="XCD196"/>
      <c r="XCE196"/>
      <c r="XCF196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</row>
    <row r="197" s="37" customFormat="1" spans="20:16373">
      <c r="T197" s="41"/>
      <c r="XBZ197"/>
      <c r="XCA197"/>
      <c r="XCB197"/>
      <c r="XCC197"/>
      <c r="XCD197"/>
      <c r="XCE197"/>
      <c r="XCF197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</row>
    <row r="198" s="37" customFormat="1" spans="20:16373">
      <c r="T198" s="41"/>
      <c r="XBZ198"/>
      <c r="XCA198"/>
      <c r="XCB198"/>
      <c r="XCC198"/>
      <c r="XCD198"/>
      <c r="XCE198"/>
      <c r="XCF198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</row>
    <row r="199" s="37" customFormat="1" spans="20:16373">
      <c r="T199" s="41"/>
      <c r="XBZ199"/>
      <c r="XCA199"/>
      <c r="XCB199"/>
      <c r="XCC199"/>
      <c r="XCD199"/>
      <c r="XCE199"/>
      <c r="XCF199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</row>
    <row r="200" s="37" customFormat="1" spans="20:16373">
      <c r="T200" s="41"/>
      <c r="XBZ200"/>
      <c r="XCA200"/>
      <c r="XCB200"/>
      <c r="XCC200"/>
      <c r="XCD200"/>
      <c r="XCE200"/>
      <c r="XCF200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</row>
    <row r="201" s="37" customFormat="1" spans="20:16373">
      <c r="T201" s="41"/>
      <c r="XBZ201"/>
      <c r="XCA201"/>
      <c r="XCB201"/>
      <c r="XCC201"/>
      <c r="XCD201"/>
      <c r="XCE201"/>
      <c r="XCF20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</row>
    <row r="202" s="37" customFormat="1" spans="20:16373">
      <c r="T202" s="41"/>
      <c r="XBZ202"/>
      <c r="XCA202"/>
      <c r="XCB202"/>
      <c r="XCC202"/>
      <c r="XCD202"/>
      <c r="XCE202"/>
      <c r="XCF202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</row>
    <row r="203" s="37" customFormat="1" spans="20:16373">
      <c r="T203" s="41"/>
      <c r="XBZ203"/>
      <c r="XCA203"/>
      <c r="XCB203"/>
      <c r="XCC203"/>
      <c r="XCD203"/>
      <c r="XCE203"/>
      <c r="XCF203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</row>
    <row r="204" s="37" customFormat="1" spans="20:16373">
      <c r="T204" s="41"/>
      <c r="XBZ204"/>
      <c r="XCA204"/>
      <c r="XCB204"/>
      <c r="XCC204"/>
      <c r="XCD204"/>
      <c r="XCE204"/>
      <c r="XCF204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</row>
    <row r="205" s="37" customFormat="1" spans="20:16373">
      <c r="T205" s="41"/>
      <c r="XBZ205"/>
      <c r="XCA205"/>
      <c r="XCB205"/>
      <c r="XCC205"/>
      <c r="XCD205"/>
      <c r="XCE205"/>
      <c r="XCF205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</row>
    <row r="206" s="37" customFormat="1" spans="20:16373">
      <c r="T206" s="41"/>
      <c r="XBZ206"/>
      <c r="XCA206"/>
      <c r="XCB206"/>
      <c r="XCC206"/>
      <c r="XCD206"/>
      <c r="XCE206"/>
      <c r="XCF206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</row>
    <row r="207" s="37" customFormat="1" spans="20:16373">
      <c r="T207" s="41"/>
      <c r="XBZ207"/>
      <c r="XCA207"/>
      <c r="XCB207"/>
      <c r="XCC207"/>
      <c r="XCD207"/>
      <c r="XCE207"/>
      <c r="XCF207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</row>
    <row r="208" s="37" customFormat="1" spans="20:16373">
      <c r="T208" s="41"/>
      <c r="XBZ208"/>
      <c r="XCA208"/>
      <c r="XCB208"/>
      <c r="XCC208"/>
      <c r="XCD208"/>
      <c r="XCE208"/>
      <c r="XCF208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</row>
    <row r="209" s="37" customFormat="1" spans="20:16373">
      <c r="T209" s="41"/>
      <c r="XBZ209"/>
      <c r="XCA209"/>
      <c r="XCB209"/>
      <c r="XCC209"/>
      <c r="XCD209"/>
      <c r="XCE209"/>
      <c r="XCF209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</row>
    <row r="210" s="37" customFormat="1" spans="20:16373">
      <c r="T210" s="41"/>
      <c r="XBZ210"/>
      <c r="XCA210"/>
      <c r="XCB210"/>
      <c r="XCC210"/>
      <c r="XCD210"/>
      <c r="XCE210"/>
      <c r="XCF210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</row>
    <row r="211" s="37" customFormat="1" spans="20:16373">
      <c r="T211" s="41"/>
      <c r="XBZ211"/>
      <c r="XCA211"/>
      <c r="XCB211"/>
      <c r="XCC211"/>
      <c r="XCD211"/>
      <c r="XCE211"/>
      <c r="XCF21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</row>
    <row r="212" s="37" customFormat="1" spans="20:16373">
      <c r="T212" s="41"/>
      <c r="XBZ212"/>
      <c r="XCA212"/>
      <c r="XCB212"/>
      <c r="XCC212"/>
      <c r="XCD212"/>
      <c r="XCE212"/>
      <c r="XCF212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</row>
    <row r="213" s="37" customFormat="1" spans="20:16373">
      <c r="T213" s="41"/>
      <c r="XBZ213"/>
      <c r="XCA213"/>
      <c r="XCB213"/>
      <c r="XCC213"/>
      <c r="XCD213"/>
      <c r="XCE213"/>
      <c r="XCF213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</row>
    <row r="214" s="37" customFormat="1" spans="20:16373">
      <c r="T214" s="41"/>
      <c r="XBZ214"/>
      <c r="XCA214"/>
      <c r="XCB214"/>
      <c r="XCC214"/>
      <c r="XCD214"/>
      <c r="XCE214"/>
      <c r="XCF214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</row>
    <row r="215" s="37" customFormat="1" spans="20:16373">
      <c r="T215" s="41"/>
      <c r="XBZ215"/>
      <c r="XCA215"/>
      <c r="XCB215"/>
      <c r="XCC215"/>
      <c r="XCD215"/>
      <c r="XCE215"/>
      <c r="XCF215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</row>
    <row r="216" s="37" customFormat="1" spans="20:16373">
      <c r="T216" s="41"/>
      <c r="XBZ216"/>
      <c r="XCA216"/>
      <c r="XCB216"/>
      <c r="XCC216"/>
      <c r="XCD216"/>
      <c r="XCE216"/>
      <c r="XCF216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</row>
    <row r="217" s="37" customFormat="1" spans="20:16373">
      <c r="T217" s="41"/>
      <c r="XBZ217"/>
      <c r="XCA217"/>
      <c r="XCB217"/>
      <c r="XCC217"/>
      <c r="XCD217"/>
      <c r="XCE217"/>
      <c r="XCF217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</row>
    <row r="218" s="37" customFormat="1" spans="20:16373">
      <c r="T218" s="41"/>
      <c r="XBZ218"/>
      <c r="XCA218"/>
      <c r="XCB218"/>
      <c r="XCC218"/>
      <c r="XCD218"/>
      <c r="XCE218"/>
      <c r="XCF218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</row>
    <row r="219" s="37" customFormat="1" spans="20:16373">
      <c r="T219" s="41"/>
      <c r="XBZ219"/>
      <c r="XCA219"/>
      <c r="XCB219"/>
      <c r="XCC219"/>
      <c r="XCD219"/>
      <c r="XCE219"/>
      <c r="XCF219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</row>
    <row r="220" s="37" customFormat="1" spans="20:16373">
      <c r="T220" s="41"/>
      <c r="XBZ220"/>
      <c r="XCA220"/>
      <c r="XCB220"/>
      <c r="XCC220"/>
      <c r="XCD220"/>
      <c r="XCE220"/>
      <c r="XCF220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</row>
    <row r="221" s="37" customFormat="1" spans="20:16373">
      <c r="T221" s="41"/>
      <c r="XBZ221"/>
      <c r="XCA221"/>
      <c r="XCB221"/>
      <c r="XCC221"/>
      <c r="XCD221"/>
      <c r="XCE221"/>
      <c r="XCF22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</row>
    <row r="222" s="37" customFormat="1" spans="20:16373">
      <c r="T222" s="41"/>
      <c r="XBZ222"/>
      <c r="XCA222"/>
      <c r="XCB222"/>
      <c r="XCC222"/>
      <c r="XCD222"/>
      <c r="XCE222"/>
      <c r="XCF222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</row>
    <row r="223" s="37" customFormat="1" spans="20:16373">
      <c r="T223" s="41"/>
      <c r="XBZ223"/>
      <c r="XCA223"/>
      <c r="XCB223"/>
      <c r="XCC223"/>
      <c r="XCD223"/>
      <c r="XCE223"/>
      <c r="XCF223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</row>
    <row r="224" s="37" customFormat="1" spans="20:16373">
      <c r="T224" s="41"/>
      <c r="XBZ224"/>
      <c r="XCA224"/>
      <c r="XCB224"/>
      <c r="XCC224"/>
      <c r="XCD224"/>
      <c r="XCE224"/>
      <c r="XCF224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</row>
    <row r="225" s="37" customFormat="1" spans="20:16373">
      <c r="T225" s="41"/>
      <c r="XBZ225"/>
      <c r="XCA225"/>
      <c r="XCB225"/>
      <c r="XCC225"/>
      <c r="XCD225"/>
      <c r="XCE225"/>
      <c r="XCF225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</row>
    <row r="226" s="37" customFormat="1" spans="20:16373">
      <c r="T226" s="41"/>
      <c r="XBZ226"/>
      <c r="XCA226"/>
      <c r="XCB226"/>
      <c r="XCC226"/>
      <c r="XCD226"/>
      <c r="XCE226"/>
      <c r="XCF226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</row>
    <row r="227" s="37" customFormat="1" spans="20:16373">
      <c r="T227" s="41"/>
      <c r="XBZ227"/>
      <c r="XCA227"/>
      <c r="XCB227"/>
      <c r="XCC227"/>
      <c r="XCD227"/>
      <c r="XCE227"/>
      <c r="XCF227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</row>
    <row r="228" s="37" customFormat="1" spans="20:16373">
      <c r="T228" s="41"/>
      <c r="XBZ228"/>
      <c r="XCA228"/>
      <c r="XCB228"/>
      <c r="XCC228"/>
      <c r="XCD228"/>
      <c r="XCE228"/>
      <c r="XCF228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</row>
    <row r="229" s="37" customFormat="1" spans="20:16373">
      <c r="T229" s="41"/>
      <c r="XBZ229"/>
      <c r="XCA229"/>
      <c r="XCB229"/>
      <c r="XCC229"/>
      <c r="XCD229"/>
      <c r="XCE229"/>
      <c r="XCF229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</row>
    <row r="230" s="37" customFormat="1" spans="20:16373">
      <c r="T230" s="41"/>
      <c r="XBZ230"/>
      <c r="XCA230"/>
      <c r="XCB230"/>
      <c r="XCC230"/>
      <c r="XCD230"/>
      <c r="XCE230"/>
      <c r="XCF230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  <c r="XDM230"/>
      <c r="XDN230"/>
      <c r="XDO230"/>
      <c r="XDP230"/>
      <c r="XDQ230"/>
      <c r="XDR230"/>
      <c r="XDS230"/>
      <c r="XDT230"/>
      <c r="XDU230"/>
      <c r="XDV230"/>
      <c r="XDW230"/>
      <c r="XDX230"/>
      <c r="XDY230"/>
      <c r="XDZ230"/>
      <c r="XEA230"/>
      <c r="XEB230"/>
      <c r="XEC230"/>
      <c r="XED230"/>
      <c r="XEE230"/>
      <c r="XEF230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</row>
    <row r="231" s="37" customFormat="1" spans="20:16373">
      <c r="T231" s="41"/>
      <c r="XBZ231"/>
      <c r="XCA231"/>
      <c r="XCB231"/>
      <c r="XCC231"/>
      <c r="XCD231"/>
      <c r="XCE231"/>
      <c r="XCF23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  <c r="XDM231"/>
      <c r="XDN231"/>
      <c r="XDO231"/>
      <c r="XDP231"/>
      <c r="XDQ231"/>
      <c r="XDR231"/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</row>
    <row r="232" s="37" customFormat="1" spans="20:16373">
      <c r="T232" s="41"/>
      <c r="XBZ232"/>
      <c r="XCA232"/>
      <c r="XCB232"/>
      <c r="XCC232"/>
      <c r="XCD232"/>
      <c r="XCE232"/>
      <c r="XCF232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  <c r="XDM232"/>
      <c r="XDN232"/>
      <c r="XDO232"/>
      <c r="XDP232"/>
      <c r="XDQ232"/>
      <c r="XDR232"/>
      <c r="XDS232"/>
      <c r="XDT232"/>
      <c r="XDU232"/>
      <c r="XDV232"/>
      <c r="XDW232"/>
      <c r="XDX232"/>
      <c r="XDY232"/>
      <c r="XDZ232"/>
      <c r="XEA232"/>
      <c r="XEB232"/>
      <c r="XEC232"/>
      <c r="XED232"/>
      <c r="XEE232"/>
      <c r="XEF232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</row>
    <row r="233" s="37" customFormat="1" spans="20:16373">
      <c r="T233" s="41"/>
      <c r="XBZ233"/>
      <c r="XCA233"/>
      <c r="XCB233"/>
      <c r="XCC233"/>
      <c r="XCD233"/>
      <c r="XCE233"/>
      <c r="XCF233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  <c r="XDM233"/>
      <c r="XDN233"/>
      <c r="XDO233"/>
      <c r="XDP233"/>
      <c r="XDQ233"/>
      <c r="XDR233"/>
      <c r="XDS233"/>
      <c r="XDT233"/>
      <c r="XDU233"/>
      <c r="XDV233"/>
      <c r="XDW233"/>
      <c r="XDX233"/>
      <c r="XDY233"/>
      <c r="XDZ233"/>
      <c r="XEA233"/>
      <c r="XEB233"/>
      <c r="XEC233"/>
      <c r="XED233"/>
      <c r="XEE233"/>
      <c r="XEF233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</row>
    <row r="234" s="37" customFormat="1" spans="20:16373">
      <c r="T234" s="41"/>
      <c r="XBZ234"/>
      <c r="XCA234"/>
      <c r="XCB234"/>
      <c r="XCC234"/>
      <c r="XCD234"/>
      <c r="XCE234"/>
      <c r="XCF234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  <c r="XDM234"/>
      <c r="XDN234"/>
      <c r="XDO234"/>
      <c r="XDP234"/>
      <c r="XDQ234"/>
      <c r="XDR234"/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</row>
    <row r="235" s="37" customFormat="1" spans="20:16373">
      <c r="T235" s="41"/>
      <c r="XBZ235"/>
      <c r="XCA235"/>
      <c r="XCB235"/>
      <c r="XCC235"/>
      <c r="XCD235"/>
      <c r="XCE235"/>
      <c r="XCF235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  <c r="XDM235"/>
      <c r="XDN235"/>
      <c r="XDO235"/>
      <c r="XDP235"/>
      <c r="XDQ235"/>
      <c r="XDR235"/>
      <c r="XDS235"/>
      <c r="XDT235"/>
      <c r="XDU235"/>
      <c r="XDV235"/>
      <c r="XDW235"/>
      <c r="XDX235"/>
      <c r="XDY235"/>
      <c r="XDZ235"/>
      <c r="XEA235"/>
      <c r="XEB235"/>
      <c r="XEC235"/>
      <c r="XED235"/>
      <c r="XEE235"/>
      <c r="XEF235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</row>
    <row r="236" s="37" customFormat="1" spans="20:16373">
      <c r="T236" s="41"/>
      <c r="XBZ236"/>
      <c r="XCA236"/>
      <c r="XCB236"/>
      <c r="XCC236"/>
      <c r="XCD236"/>
      <c r="XCE236"/>
      <c r="XCF236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  <c r="XDM236"/>
      <c r="XDN236"/>
      <c r="XDO236"/>
      <c r="XDP236"/>
      <c r="XDQ236"/>
      <c r="XDR236"/>
      <c r="XDS236"/>
      <c r="XDT236"/>
      <c r="XDU236"/>
      <c r="XDV236"/>
      <c r="XDW236"/>
      <c r="XDX236"/>
      <c r="XDY236"/>
      <c r="XDZ236"/>
      <c r="XEA236"/>
      <c r="XEB236"/>
      <c r="XEC236"/>
      <c r="XED236"/>
      <c r="XEE236"/>
      <c r="XEF236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</row>
    <row r="237" s="37" customFormat="1" spans="20:16373">
      <c r="T237" s="41"/>
      <c r="XBZ237"/>
      <c r="XCA237"/>
      <c r="XCB237"/>
      <c r="XCC237"/>
      <c r="XCD237"/>
      <c r="XCE237"/>
      <c r="XCF237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  <c r="XDM237"/>
      <c r="XDN237"/>
      <c r="XDO237"/>
      <c r="XDP237"/>
      <c r="XDQ237"/>
      <c r="XDR237"/>
      <c r="XDS237"/>
      <c r="XDT237"/>
      <c r="XDU237"/>
      <c r="XDV237"/>
      <c r="XDW237"/>
      <c r="XDX237"/>
      <c r="XDY237"/>
      <c r="XDZ237"/>
      <c r="XEA237"/>
      <c r="XEB237"/>
      <c r="XEC237"/>
      <c r="XED237"/>
      <c r="XEE237"/>
      <c r="XEF237"/>
      <c r="XEG237"/>
      <c r="XEH237"/>
      <c r="XEI237"/>
      <c r="XEJ237"/>
      <c r="XEK237"/>
      <c r="XEL237"/>
      <c r="XEM237"/>
      <c r="XEN237"/>
      <c r="XEO237"/>
      <c r="XEP237"/>
      <c r="XEQ237"/>
      <c r="XER237"/>
      <c r="XES237"/>
    </row>
    <row r="238" s="37" customFormat="1" spans="20:16373">
      <c r="T238" s="41"/>
      <c r="XBZ238"/>
      <c r="XCA238"/>
      <c r="XCB238"/>
      <c r="XCC238"/>
      <c r="XCD238"/>
      <c r="XCE238"/>
      <c r="XCF238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  <c r="XDM238"/>
      <c r="XDN238"/>
      <c r="XDO238"/>
      <c r="XDP238"/>
      <c r="XDQ238"/>
      <c r="XDR238"/>
      <c r="XDS238"/>
      <c r="XDT238"/>
      <c r="XDU238"/>
      <c r="XDV238"/>
      <c r="XDW238"/>
      <c r="XDX238"/>
      <c r="XDY238"/>
      <c r="XDZ238"/>
      <c r="XEA238"/>
      <c r="XEB238"/>
      <c r="XEC238"/>
      <c r="XED238"/>
      <c r="XEE238"/>
      <c r="XEF238"/>
      <c r="XEG238"/>
      <c r="XEH238"/>
      <c r="XEI238"/>
      <c r="XEJ238"/>
      <c r="XEK238"/>
      <c r="XEL238"/>
      <c r="XEM238"/>
      <c r="XEN238"/>
      <c r="XEO238"/>
      <c r="XEP238"/>
      <c r="XEQ238"/>
      <c r="XER238"/>
      <c r="XES238"/>
    </row>
    <row r="239" s="37" customFormat="1" spans="20:16373">
      <c r="T239" s="41"/>
      <c r="XBZ239"/>
      <c r="XCA239"/>
      <c r="XCB239"/>
      <c r="XCC239"/>
      <c r="XCD239"/>
      <c r="XCE239"/>
      <c r="XCF239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  <c r="XDM239"/>
      <c r="XDN239"/>
      <c r="XDO239"/>
      <c r="XDP239"/>
      <c r="XDQ239"/>
      <c r="XDR239"/>
      <c r="XDS239"/>
      <c r="XDT239"/>
      <c r="XDU239"/>
      <c r="XDV239"/>
      <c r="XDW239"/>
      <c r="XDX239"/>
      <c r="XDY239"/>
      <c r="XDZ239"/>
      <c r="XEA239"/>
      <c r="XEB239"/>
      <c r="XEC239"/>
      <c r="XED239"/>
      <c r="XEE239"/>
      <c r="XEF239"/>
      <c r="XEG239"/>
      <c r="XEH239"/>
      <c r="XEI239"/>
      <c r="XEJ239"/>
      <c r="XEK239"/>
      <c r="XEL239"/>
      <c r="XEM239"/>
      <c r="XEN239"/>
      <c r="XEO239"/>
      <c r="XEP239"/>
      <c r="XEQ239"/>
      <c r="XER239"/>
      <c r="XES239"/>
    </row>
    <row r="240" s="37" customFormat="1" spans="20:16373">
      <c r="T240" s="41"/>
      <c r="XBZ240"/>
      <c r="XCA240"/>
      <c r="XCB240"/>
      <c r="XCC240"/>
      <c r="XCD240"/>
      <c r="XCE240"/>
      <c r="XCF240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  <c r="XDM240"/>
      <c r="XDN240"/>
      <c r="XDO240"/>
      <c r="XDP240"/>
      <c r="XDQ240"/>
      <c r="XDR240"/>
      <c r="XDS240"/>
      <c r="XDT240"/>
      <c r="XDU240"/>
      <c r="XDV240"/>
      <c r="XDW240"/>
      <c r="XDX240"/>
      <c r="XDY240"/>
      <c r="XDZ240"/>
      <c r="XEA240"/>
      <c r="XEB240"/>
      <c r="XEC240"/>
      <c r="XED240"/>
      <c r="XEE240"/>
      <c r="XEF240"/>
      <c r="XEG240"/>
      <c r="XEH240"/>
      <c r="XEI240"/>
      <c r="XEJ240"/>
      <c r="XEK240"/>
      <c r="XEL240"/>
      <c r="XEM240"/>
      <c r="XEN240"/>
      <c r="XEO240"/>
      <c r="XEP240"/>
      <c r="XEQ240"/>
      <c r="XER240"/>
      <c r="XES240"/>
    </row>
    <row r="241" s="37" customFormat="1" spans="20:16373">
      <c r="T241" s="41"/>
      <c r="XBZ241"/>
      <c r="XCA241"/>
      <c r="XCB241"/>
      <c r="XCC241"/>
      <c r="XCD241"/>
      <c r="XCE241"/>
      <c r="XCF2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  <c r="XDM241"/>
      <c r="XDN241"/>
      <c r="XDO241"/>
      <c r="XDP241"/>
      <c r="XDQ241"/>
      <c r="XDR241"/>
      <c r="XDS241"/>
      <c r="XDT241"/>
      <c r="XDU241"/>
      <c r="XDV241"/>
      <c r="XDW241"/>
      <c r="XDX241"/>
      <c r="XDY241"/>
      <c r="XDZ241"/>
      <c r="XEA241"/>
      <c r="XEB241"/>
      <c r="XEC241"/>
      <c r="XED241"/>
      <c r="XEE241"/>
      <c r="XEF241"/>
      <c r="XEG241"/>
      <c r="XEH241"/>
      <c r="XEI241"/>
      <c r="XEJ241"/>
      <c r="XEK241"/>
      <c r="XEL241"/>
      <c r="XEM241"/>
      <c r="XEN241"/>
      <c r="XEO241"/>
      <c r="XEP241"/>
      <c r="XEQ241"/>
      <c r="XER241"/>
      <c r="XES241"/>
    </row>
    <row r="242" s="37" customFormat="1" spans="20:16373">
      <c r="T242" s="41"/>
      <c r="XBZ242"/>
      <c r="XCA242"/>
      <c r="XCB242"/>
      <c r="XCC242"/>
      <c r="XCD242"/>
      <c r="XCE242"/>
      <c r="XCF242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  <c r="XDM242"/>
      <c r="XDN242"/>
      <c r="XDO242"/>
      <c r="XDP242"/>
      <c r="XDQ242"/>
      <c r="XDR242"/>
      <c r="XDS242"/>
      <c r="XDT242"/>
      <c r="XDU242"/>
      <c r="XDV242"/>
      <c r="XDW242"/>
      <c r="XDX242"/>
      <c r="XDY242"/>
      <c r="XDZ242"/>
      <c r="XEA242"/>
      <c r="XEB242"/>
      <c r="XEC242"/>
      <c r="XED242"/>
      <c r="XEE242"/>
      <c r="XEF242"/>
      <c r="XEG242"/>
      <c r="XEH242"/>
      <c r="XEI242"/>
      <c r="XEJ242"/>
      <c r="XEK242"/>
      <c r="XEL242"/>
      <c r="XEM242"/>
      <c r="XEN242"/>
      <c r="XEO242"/>
      <c r="XEP242"/>
      <c r="XEQ242"/>
      <c r="XER242"/>
      <c r="XES242"/>
    </row>
    <row r="243" s="37" customFormat="1" spans="20:16373">
      <c r="T243" s="41"/>
      <c r="XBZ243"/>
      <c r="XCA243"/>
      <c r="XCB243"/>
      <c r="XCC243"/>
      <c r="XCD243"/>
      <c r="XCE243"/>
      <c r="XCF243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  <c r="XDM243"/>
      <c r="XDN243"/>
      <c r="XDO243"/>
      <c r="XDP243"/>
      <c r="XDQ243"/>
      <c r="XDR243"/>
      <c r="XDS243"/>
      <c r="XDT243"/>
      <c r="XDU243"/>
      <c r="XDV243"/>
      <c r="XDW243"/>
      <c r="XDX243"/>
      <c r="XDY243"/>
      <c r="XDZ243"/>
      <c r="XEA243"/>
      <c r="XEB243"/>
      <c r="XEC243"/>
      <c r="XED243"/>
      <c r="XEE243"/>
      <c r="XEF243"/>
      <c r="XEG243"/>
      <c r="XEH243"/>
      <c r="XEI243"/>
      <c r="XEJ243"/>
      <c r="XEK243"/>
      <c r="XEL243"/>
      <c r="XEM243"/>
      <c r="XEN243"/>
      <c r="XEO243"/>
      <c r="XEP243"/>
      <c r="XEQ243"/>
      <c r="XER243"/>
      <c r="XES243"/>
    </row>
    <row r="244" s="37" customFormat="1" spans="20:16373">
      <c r="T244" s="41"/>
      <c r="XBZ244"/>
      <c r="XCA244"/>
      <c r="XCB244"/>
      <c r="XCC244"/>
      <c r="XCD244"/>
      <c r="XCE244"/>
      <c r="XCF244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  <c r="XDM244"/>
      <c r="XDN244"/>
      <c r="XDO244"/>
      <c r="XDP244"/>
      <c r="XDQ244"/>
      <c r="XDR244"/>
      <c r="XDS244"/>
      <c r="XDT244"/>
      <c r="XDU244"/>
      <c r="XDV244"/>
      <c r="XDW244"/>
      <c r="XDX244"/>
      <c r="XDY244"/>
      <c r="XDZ244"/>
      <c r="XEA244"/>
      <c r="XEB244"/>
      <c r="XEC244"/>
      <c r="XED244"/>
      <c r="XEE244"/>
      <c r="XEF244"/>
      <c r="XEG244"/>
      <c r="XEH244"/>
      <c r="XEI244"/>
      <c r="XEJ244"/>
      <c r="XEK244"/>
      <c r="XEL244"/>
      <c r="XEM244"/>
      <c r="XEN244"/>
      <c r="XEO244"/>
      <c r="XEP244"/>
      <c r="XEQ244"/>
      <c r="XER244"/>
      <c r="XES244"/>
    </row>
    <row r="245" s="37" customFormat="1" spans="20:16373">
      <c r="T245" s="41"/>
      <c r="XBZ245"/>
      <c r="XCA245"/>
      <c r="XCB245"/>
      <c r="XCC245"/>
      <c r="XCD245"/>
      <c r="XCE245"/>
      <c r="XCF245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  <c r="XDM245"/>
      <c r="XDN245"/>
      <c r="XDO245"/>
      <c r="XDP245"/>
      <c r="XDQ245"/>
      <c r="XDR245"/>
      <c r="XDS245"/>
      <c r="XDT245"/>
      <c r="XDU245"/>
      <c r="XDV245"/>
      <c r="XDW245"/>
      <c r="XDX245"/>
      <c r="XDY245"/>
      <c r="XDZ245"/>
      <c r="XEA245"/>
      <c r="XEB245"/>
      <c r="XEC245"/>
      <c r="XED245"/>
      <c r="XEE245"/>
      <c r="XEF245"/>
      <c r="XEG245"/>
      <c r="XEH245"/>
      <c r="XEI245"/>
      <c r="XEJ245"/>
      <c r="XEK245"/>
      <c r="XEL245"/>
      <c r="XEM245"/>
      <c r="XEN245"/>
      <c r="XEO245"/>
      <c r="XEP245"/>
      <c r="XEQ245"/>
      <c r="XER245"/>
      <c r="XES245"/>
    </row>
    <row r="246" s="37" customFormat="1" spans="20:16373">
      <c r="T246" s="41"/>
      <c r="XBZ246"/>
      <c r="XCA246"/>
      <c r="XCB246"/>
      <c r="XCC246"/>
      <c r="XCD246"/>
      <c r="XCE246"/>
      <c r="XCF246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  <c r="XDN246"/>
      <c r="XDO246"/>
      <c r="XDP246"/>
      <c r="XDQ246"/>
      <c r="XDR246"/>
      <c r="XDS246"/>
      <c r="XDT246"/>
      <c r="XDU246"/>
      <c r="XDV246"/>
      <c r="XDW246"/>
      <c r="XDX246"/>
      <c r="XDY246"/>
      <c r="XDZ246"/>
      <c r="XEA246"/>
      <c r="XEB246"/>
      <c r="XEC246"/>
      <c r="XED246"/>
      <c r="XEE246"/>
      <c r="XEF246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</row>
    <row r="247" s="37" customFormat="1" spans="20:16373">
      <c r="T247" s="41"/>
      <c r="XBZ247"/>
      <c r="XCA247"/>
      <c r="XCB247"/>
      <c r="XCC247"/>
      <c r="XCD247"/>
      <c r="XCE247"/>
      <c r="XCF247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</row>
    <row r="248" s="37" customFormat="1" spans="20:16333">
      <c r="T248" s="41"/>
      <c r="XBZ248"/>
      <c r="XCA248"/>
      <c r="XCB248"/>
      <c r="XCC248"/>
      <c r="XCD248"/>
      <c r="XCE248"/>
      <c r="XCF248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</row>
    <row r="249" s="37" customFormat="1" spans="20:16333">
      <c r="T249" s="41"/>
      <c r="XBZ249"/>
      <c r="XCA249"/>
      <c r="XCB249"/>
      <c r="XCC249"/>
      <c r="XCD249"/>
      <c r="XCE249"/>
      <c r="XCF249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</row>
    <row r="250" s="37" customFormat="1" spans="20:16333">
      <c r="T250" s="41"/>
      <c r="XBZ250"/>
      <c r="XCA250"/>
      <c r="XCB250"/>
      <c r="XCC250"/>
      <c r="XCD250"/>
      <c r="XCE250"/>
      <c r="XCF250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</row>
    <row r="251" s="37" customFormat="1" spans="20:16333">
      <c r="T251" s="41"/>
      <c r="XBZ251"/>
      <c r="XCA251"/>
      <c r="XCB251"/>
      <c r="XCC251"/>
      <c r="XCD251"/>
      <c r="XCE251"/>
      <c r="XCF25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</row>
    <row r="252" s="37" customFormat="1" spans="20:16333">
      <c r="T252" s="41"/>
      <c r="XBZ252"/>
      <c r="XCA252"/>
      <c r="XCB252"/>
      <c r="XCC252"/>
      <c r="XCD252"/>
      <c r="XCE252"/>
      <c r="XCF252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</row>
    <row r="253" s="37" customFormat="1" spans="20:16333">
      <c r="T253" s="41"/>
      <c r="XBZ253"/>
      <c r="XCA253"/>
      <c r="XCB253"/>
      <c r="XCC253"/>
      <c r="XCD253"/>
      <c r="XCE253"/>
      <c r="XCF253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</row>
    <row r="254" s="37" customFormat="1" spans="20:16333">
      <c r="T254" s="41"/>
      <c r="XBZ254"/>
      <c r="XCA254"/>
      <c r="XCB254"/>
      <c r="XCC254"/>
      <c r="XCD254"/>
      <c r="XCE254"/>
      <c r="XCF254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</row>
    <row r="255" s="37" customFormat="1" spans="20:16333">
      <c r="T255" s="41"/>
      <c r="XBZ255"/>
      <c r="XCA255"/>
      <c r="XCB255"/>
      <c r="XCC255"/>
      <c r="XCD255"/>
      <c r="XCE255"/>
      <c r="XCF255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</row>
    <row r="256" s="37" customFormat="1" spans="20:16333">
      <c r="T256" s="41"/>
      <c r="XBZ256"/>
      <c r="XCA256"/>
      <c r="XCB256"/>
      <c r="XCC256"/>
      <c r="XCD256"/>
      <c r="XCE256"/>
      <c r="XCF256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</row>
    <row r="257" s="37" customFormat="1" spans="20:16333">
      <c r="T257" s="41"/>
      <c r="XBZ257"/>
      <c r="XCA257"/>
      <c r="XCB257"/>
      <c r="XCC257"/>
      <c r="XCD257"/>
      <c r="XCE257"/>
      <c r="XCF257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</row>
    <row r="258" s="37" customFormat="1" spans="20:16333">
      <c r="T258" s="41"/>
      <c r="XBZ258"/>
      <c r="XCA258"/>
      <c r="XCB258"/>
      <c r="XCC258"/>
      <c r="XCD258"/>
      <c r="XCE258"/>
      <c r="XCF258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</row>
    <row r="259" s="37" customFormat="1" spans="20:16333">
      <c r="T259" s="41"/>
      <c r="XBZ259"/>
      <c r="XCA259"/>
      <c r="XCB259"/>
      <c r="XCC259"/>
      <c r="XCD259"/>
      <c r="XCE259"/>
      <c r="XCF259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</row>
    <row r="260" s="37" customFormat="1" spans="20:16333">
      <c r="T260" s="41"/>
      <c r="XBZ260"/>
      <c r="XCA260"/>
      <c r="XCB260"/>
      <c r="XCC260"/>
      <c r="XCD260"/>
      <c r="XCE260"/>
      <c r="XCF260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</row>
    <row r="261" s="37" customFormat="1" spans="20:16333">
      <c r="T261" s="41"/>
      <c r="XBZ261"/>
      <c r="XCA261"/>
      <c r="XCB261"/>
      <c r="XCC261"/>
      <c r="XCD261"/>
      <c r="XCE261"/>
      <c r="XCF26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</row>
    <row r="262" s="37" customFormat="1" spans="20:16333">
      <c r="T262" s="41"/>
      <c r="XBZ262"/>
      <c r="XCA262"/>
      <c r="XCB262"/>
      <c r="XCC262"/>
      <c r="XCD262"/>
      <c r="XCE262"/>
      <c r="XCF262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</row>
    <row r="263" s="37" customFormat="1" spans="20:16333">
      <c r="T263" s="41"/>
      <c r="XBZ263"/>
      <c r="XCA263"/>
      <c r="XCB263"/>
      <c r="XCC263"/>
      <c r="XCD263"/>
      <c r="XCE263"/>
      <c r="XCF263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</row>
    <row r="264" s="37" customFormat="1" spans="20:16333">
      <c r="T264" s="41"/>
      <c r="XBZ264"/>
      <c r="XCA264"/>
      <c r="XCB264"/>
      <c r="XCC264"/>
      <c r="XCD264"/>
      <c r="XCE264"/>
      <c r="XCF264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</row>
    <row r="265" s="37" customFormat="1" spans="20:16333">
      <c r="T265" s="41"/>
      <c r="XBZ265"/>
      <c r="XCA265"/>
      <c r="XCB265"/>
      <c r="XCC265"/>
      <c r="XCD265"/>
      <c r="XCE265"/>
      <c r="XCF265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</row>
    <row r="266" s="37" customFormat="1" spans="20:16333">
      <c r="T266" s="41"/>
      <c r="XBZ266"/>
      <c r="XCA266"/>
      <c r="XCB266"/>
      <c r="XCC266"/>
      <c r="XCD266"/>
      <c r="XCE266"/>
      <c r="XCF266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</row>
    <row r="267" s="37" customFormat="1" spans="20:16333">
      <c r="T267" s="41"/>
      <c r="XBZ267"/>
      <c r="XCA267"/>
      <c r="XCB267"/>
      <c r="XCC267"/>
      <c r="XCD267"/>
      <c r="XCE267"/>
      <c r="XCF267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</row>
    <row r="268" s="37" customFormat="1" spans="20:16333">
      <c r="T268" s="41"/>
      <c r="XBZ268"/>
      <c r="XCA268"/>
      <c r="XCB268"/>
      <c r="XCC268"/>
      <c r="XCD268"/>
      <c r="XCE268"/>
      <c r="XCF268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</row>
    <row r="269" s="37" customFormat="1" spans="20:16333">
      <c r="T269" s="41"/>
      <c r="XBZ269"/>
      <c r="XCA269"/>
      <c r="XCB269"/>
      <c r="XCC269"/>
      <c r="XCD269"/>
      <c r="XCE269"/>
      <c r="XCF269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</row>
    <row r="270" s="37" customFormat="1" spans="20:16333">
      <c r="T270" s="41"/>
      <c r="XBZ270"/>
      <c r="XCA270"/>
      <c r="XCB270"/>
      <c r="XCC270"/>
      <c r="XCD270"/>
      <c r="XCE270"/>
      <c r="XCF270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</row>
    <row r="271" s="37" customFormat="1" spans="20:16333">
      <c r="T271" s="41"/>
      <c r="XBZ271"/>
      <c r="XCA271"/>
      <c r="XCB271"/>
      <c r="XCC271"/>
      <c r="XCD271"/>
      <c r="XCE271"/>
      <c r="XCF27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</row>
    <row r="272" s="37" customFormat="1" spans="20:16333">
      <c r="T272" s="41"/>
      <c r="XBZ272"/>
      <c r="XCA272"/>
      <c r="XCB272"/>
      <c r="XCC272"/>
      <c r="XCD272"/>
      <c r="XCE272"/>
      <c r="XCF272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</row>
    <row r="273" s="37" customFormat="1" spans="20:16333">
      <c r="T273" s="41"/>
      <c r="XBZ273"/>
      <c r="XCA273"/>
      <c r="XCB273"/>
      <c r="XCC273"/>
      <c r="XCD273"/>
      <c r="XCE273"/>
      <c r="XCF273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</row>
    <row r="274" s="37" customFormat="1" spans="20:16333">
      <c r="T274" s="41"/>
      <c r="XBZ274"/>
      <c r="XCA274"/>
      <c r="XCB274"/>
      <c r="XCC274"/>
      <c r="XCD274"/>
      <c r="XCE274"/>
      <c r="XCF274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</row>
    <row r="275" s="37" customFormat="1" spans="20:16333">
      <c r="T275" s="41"/>
      <c r="XBZ275"/>
      <c r="XCA275"/>
      <c r="XCB275"/>
      <c r="XCC275"/>
      <c r="XCD275"/>
      <c r="XCE275"/>
      <c r="XCF275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</row>
    <row r="276" s="37" customFormat="1" spans="20:16333">
      <c r="T276" s="41"/>
      <c r="XBZ276"/>
      <c r="XCA276"/>
      <c r="XCB276"/>
      <c r="XCC276"/>
      <c r="XCD276"/>
      <c r="XCE276"/>
      <c r="XCF276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</row>
    <row r="277" s="37" customFormat="1" spans="20:16333">
      <c r="T277" s="41"/>
      <c r="XBZ277"/>
      <c r="XCA277"/>
      <c r="XCB277"/>
      <c r="XCC277"/>
      <c r="XCD277"/>
      <c r="XCE277"/>
      <c r="XCF277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</row>
    <row r="278" s="37" customFormat="1" spans="20:16373">
      <c r="T278" s="41"/>
      <c r="XBZ278"/>
      <c r="XCA278"/>
      <c r="XCB278"/>
      <c r="XCC278"/>
      <c r="XCD278"/>
      <c r="XCE278"/>
      <c r="XCF278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</row>
    <row r="279" s="37" customFormat="1" spans="20:16373">
      <c r="T279" s="41"/>
      <c r="XBZ279"/>
      <c r="XCA279"/>
      <c r="XCB279"/>
      <c r="XCC279"/>
      <c r="XCD279"/>
      <c r="XCE279"/>
      <c r="XCF279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</row>
    <row r="280" s="37" customFormat="1" spans="20:16373">
      <c r="T280" s="41"/>
      <c r="XBZ280"/>
      <c r="XCA280"/>
      <c r="XCB280"/>
      <c r="XCC280"/>
      <c r="XCD280"/>
      <c r="XCE280"/>
      <c r="XCF280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</row>
    <row r="281" s="37" customFormat="1" spans="20:16373">
      <c r="T281" s="41"/>
      <c r="XBZ281"/>
      <c r="XCA281"/>
      <c r="XCB281"/>
      <c r="XCC281"/>
      <c r="XCD281"/>
      <c r="XCE281"/>
      <c r="XCF28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</row>
    <row r="282" s="37" customFormat="1" spans="20:16373">
      <c r="T282" s="41"/>
      <c r="XBZ282"/>
      <c r="XCA282"/>
      <c r="XCB282"/>
      <c r="XCC282"/>
      <c r="XCD282"/>
      <c r="XCE282"/>
      <c r="XCF282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</row>
    <row r="283" s="37" customFormat="1" spans="20:16373">
      <c r="T283" s="41"/>
      <c r="XBZ283"/>
      <c r="XCA283"/>
      <c r="XCB283"/>
      <c r="XCC283"/>
      <c r="XCD283"/>
      <c r="XCE283"/>
      <c r="XCF283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</row>
    <row r="284" s="37" customFormat="1" spans="20:16373">
      <c r="T284" s="41"/>
      <c r="XBZ284"/>
      <c r="XCA284"/>
      <c r="XCB284"/>
      <c r="XCC284"/>
      <c r="XCD284"/>
      <c r="XCE284"/>
      <c r="XCF284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</row>
    <row r="285" s="37" customFormat="1" spans="20:16373">
      <c r="T285" s="41"/>
      <c r="XBZ285"/>
      <c r="XCA285"/>
      <c r="XCB285"/>
      <c r="XCC285"/>
      <c r="XCD285"/>
      <c r="XCE285"/>
      <c r="XCF285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</row>
    <row r="286" s="37" customFormat="1" spans="20:16373">
      <c r="T286" s="41"/>
      <c r="XBZ286"/>
      <c r="XCA286"/>
      <c r="XCB286"/>
      <c r="XCC286"/>
      <c r="XCD286"/>
      <c r="XCE286"/>
      <c r="XCF286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</row>
    <row r="287" s="37" customFormat="1" spans="20:16373">
      <c r="T287" s="41"/>
      <c r="XBZ287"/>
      <c r="XCA287"/>
      <c r="XCB287"/>
      <c r="XCC287"/>
      <c r="XCD287"/>
      <c r="XCE287"/>
      <c r="XCF287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</row>
    <row r="288" s="37" customFormat="1" spans="20:16373">
      <c r="T288" s="41"/>
      <c r="XBZ288"/>
      <c r="XCA288"/>
      <c r="XCB288"/>
      <c r="XCC288"/>
      <c r="XCD288"/>
      <c r="XCE288"/>
      <c r="XCF288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</row>
    <row r="289" s="37" customFormat="1" spans="20:16373">
      <c r="T289" s="41"/>
      <c r="XBZ289"/>
      <c r="XCA289"/>
      <c r="XCB289"/>
      <c r="XCC289"/>
      <c r="XCD289"/>
      <c r="XCE289"/>
      <c r="XCF289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</row>
    <row r="290" s="37" customFormat="1" spans="20:16373">
      <c r="T290" s="41"/>
      <c r="XBZ290"/>
      <c r="XCA290"/>
      <c r="XCB290"/>
      <c r="XCC290"/>
      <c r="XCD290"/>
      <c r="XCE290"/>
      <c r="XCF290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</row>
    <row r="291" s="37" customFormat="1" spans="20:16373">
      <c r="T291" s="41"/>
      <c r="XBZ291"/>
      <c r="XCA291"/>
      <c r="XCB291"/>
      <c r="XCC291"/>
      <c r="XCD291"/>
      <c r="XCE291"/>
      <c r="XCF29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</row>
    <row r="292" s="37" customFormat="1" spans="20:16373">
      <c r="T292" s="41"/>
      <c r="XBZ292"/>
      <c r="XCA292"/>
      <c r="XCB292"/>
      <c r="XCC292"/>
      <c r="XCD292"/>
      <c r="XCE292"/>
      <c r="XCF292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</row>
    <row r="293" s="37" customFormat="1" spans="20:16333">
      <c r="T293" s="41"/>
      <c r="XBZ293"/>
      <c r="XCA293"/>
      <c r="XCB293"/>
      <c r="XCC293"/>
      <c r="XCD293"/>
      <c r="XCE293"/>
      <c r="XCF293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</row>
    <row r="294" s="37" customFormat="1" spans="20:16333">
      <c r="T294" s="41"/>
      <c r="XBZ294"/>
      <c r="XCA294"/>
      <c r="XCB294"/>
      <c r="XCC294"/>
      <c r="XCD294"/>
      <c r="XCE294"/>
      <c r="XCF294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</row>
    <row r="295" s="37" customFormat="1" spans="20:16333">
      <c r="T295" s="41"/>
      <c r="XBZ295"/>
      <c r="XCA295"/>
      <c r="XCB295"/>
      <c r="XCC295"/>
      <c r="XCD295"/>
      <c r="XCE295"/>
      <c r="XCF295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</row>
    <row r="296" s="37" customFormat="1" spans="20:16333">
      <c r="T296" s="41"/>
      <c r="XBZ296"/>
      <c r="XCA296"/>
      <c r="XCB296"/>
      <c r="XCC296"/>
      <c r="XCD296"/>
      <c r="XCE296"/>
      <c r="XCF296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</row>
    <row r="297" s="37" customFormat="1" spans="20:16333">
      <c r="T297" s="41"/>
      <c r="XBZ297"/>
      <c r="XCA297"/>
      <c r="XCB297"/>
      <c r="XCC297"/>
      <c r="XCD297"/>
      <c r="XCE297"/>
      <c r="XCF297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</row>
    <row r="298" s="37" customFormat="1" spans="20:16333">
      <c r="T298" s="41"/>
      <c r="XBZ298"/>
      <c r="XCA298"/>
      <c r="XCB298"/>
      <c r="XCC298"/>
      <c r="XCD298"/>
      <c r="XCE298"/>
      <c r="XCF298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</row>
    <row r="299" s="37" customFormat="1" spans="20:16333">
      <c r="T299" s="41"/>
      <c r="XBZ299"/>
      <c r="XCA299"/>
      <c r="XCB299"/>
      <c r="XCC299"/>
      <c r="XCD299"/>
      <c r="XCE299"/>
      <c r="XCF299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</row>
    <row r="300" s="37" customFormat="1" spans="20:16333">
      <c r="T300" s="41"/>
      <c r="XBZ300"/>
      <c r="XCA300"/>
      <c r="XCB300"/>
      <c r="XCC300"/>
      <c r="XCD300"/>
      <c r="XCE300"/>
      <c r="XCF300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</row>
    <row r="301" s="37" customFormat="1" spans="20:16333">
      <c r="T301" s="41"/>
      <c r="XBZ301"/>
      <c r="XCA301"/>
      <c r="XCB301"/>
      <c r="XCC301"/>
      <c r="XCD301"/>
      <c r="XCE301"/>
      <c r="XCF30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</row>
    <row r="302" s="37" customFormat="1" spans="20:16333">
      <c r="T302" s="41"/>
      <c r="XBZ302"/>
      <c r="XCA302"/>
      <c r="XCB302"/>
      <c r="XCC302"/>
      <c r="XCD302"/>
      <c r="XCE302"/>
      <c r="XCF302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</row>
    <row r="303" s="37" customFormat="1" spans="20:16333">
      <c r="T303" s="41"/>
      <c r="XBZ303"/>
      <c r="XCA303"/>
      <c r="XCB303"/>
      <c r="XCC303"/>
      <c r="XCD303"/>
      <c r="XCE303"/>
      <c r="XCF303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</row>
    <row r="304" s="37" customFormat="1" spans="20:16333">
      <c r="T304" s="41"/>
      <c r="XBZ304"/>
      <c r="XCA304"/>
      <c r="XCB304"/>
      <c r="XCC304"/>
      <c r="XCD304"/>
      <c r="XCE304"/>
      <c r="XCF304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</row>
    <row r="305" s="37" customFormat="1" spans="20:16333">
      <c r="T305" s="41"/>
      <c r="XBZ305"/>
      <c r="XCA305"/>
      <c r="XCB305"/>
      <c r="XCC305"/>
      <c r="XCD305"/>
      <c r="XCE305"/>
      <c r="XCF305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</row>
    <row r="306" s="37" customFormat="1" spans="20:16333">
      <c r="T306" s="41"/>
      <c r="XBZ306"/>
      <c r="XCA306"/>
      <c r="XCB306"/>
      <c r="XCC306"/>
      <c r="XCD306"/>
      <c r="XCE306"/>
      <c r="XCF306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</row>
    <row r="307" s="37" customFormat="1" spans="20:16333">
      <c r="T307" s="41"/>
      <c r="XBZ307"/>
      <c r="XCA307"/>
      <c r="XCB307"/>
      <c r="XCC307"/>
      <c r="XCD307"/>
      <c r="XCE307"/>
      <c r="XCF307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</row>
    <row r="308" s="37" customFormat="1" spans="20:16333">
      <c r="T308" s="41"/>
      <c r="XBZ308"/>
      <c r="XCA308"/>
      <c r="XCB308"/>
      <c r="XCC308"/>
      <c r="XCD308"/>
      <c r="XCE308"/>
      <c r="XCF308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</row>
    <row r="309" s="37" customFormat="1" spans="20:16333">
      <c r="T309" s="41"/>
      <c r="XBZ309"/>
      <c r="XCA309"/>
      <c r="XCB309"/>
      <c r="XCC309"/>
      <c r="XCD309"/>
      <c r="XCE309"/>
      <c r="XCF309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</row>
    <row r="310" s="37" customFormat="1" spans="20:16333">
      <c r="T310" s="41"/>
      <c r="XBZ310"/>
      <c r="XCA310"/>
      <c r="XCB310"/>
      <c r="XCC310"/>
      <c r="XCD310"/>
      <c r="XCE310"/>
      <c r="XCF310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</row>
    <row r="311" s="37" customFormat="1" spans="20:16333">
      <c r="T311" s="41"/>
      <c r="XBZ311"/>
      <c r="XCA311"/>
      <c r="XCB311"/>
      <c r="XCC311"/>
      <c r="XCD311"/>
      <c r="XCE311"/>
      <c r="XCF31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</row>
    <row r="312" s="37" customFormat="1" spans="20:16373">
      <c r="T312" s="41"/>
      <c r="XBZ312"/>
      <c r="XCA312"/>
      <c r="XCB312"/>
      <c r="XCC312"/>
      <c r="XCD312"/>
      <c r="XCE312"/>
      <c r="XCF312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  <c r="XER312"/>
      <c r="XES312"/>
    </row>
    <row r="313" s="37" customFormat="1" spans="20:16373">
      <c r="T313" s="41"/>
      <c r="XBZ313"/>
      <c r="XCA313"/>
      <c r="XCB313"/>
      <c r="XCC313"/>
      <c r="XCD313"/>
      <c r="XCE313"/>
      <c r="XCF313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  <c r="XER313"/>
      <c r="XES313"/>
    </row>
    <row r="314" s="37" customFormat="1" spans="20:16373">
      <c r="T314" s="41"/>
      <c r="XBZ314"/>
      <c r="XCA314"/>
      <c r="XCB314"/>
      <c r="XCC314"/>
      <c r="XCD314"/>
      <c r="XCE314"/>
      <c r="XCF314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  <c r="XER314"/>
      <c r="XES314"/>
    </row>
    <row r="315" s="37" customFormat="1" spans="20:16373">
      <c r="T315" s="41"/>
      <c r="XBZ315"/>
      <c r="XCA315"/>
      <c r="XCB315"/>
      <c r="XCC315"/>
      <c r="XCD315"/>
      <c r="XCE315"/>
      <c r="XCF315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  <c r="XER315"/>
      <c r="XES315"/>
    </row>
    <row r="316" s="37" customFormat="1" spans="20:16373">
      <c r="T316" s="41"/>
      <c r="XBZ316"/>
      <c r="XCA316"/>
      <c r="XCB316"/>
      <c r="XCC316"/>
      <c r="XCD316"/>
      <c r="XCE316"/>
      <c r="XCF316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  <c r="XER316"/>
      <c r="XES316"/>
    </row>
    <row r="317" s="37" customFormat="1" spans="20:16373">
      <c r="T317" s="41"/>
      <c r="XBZ317"/>
      <c r="XCA317"/>
      <c r="XCB317"/>
      <c r="XCC317"/>
      <c r="XCD317"/>
      <c r="XCE317"/>
      <c r="XCF317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  <c r="XER317"/>
      <c r="XES317"/>
    </row>
    <row r="318" s="37" customFormat="1" spans="20:16373">
      <c r="T318" s="41"/>
      <c r="XBZ318"/>
      <c r="XCA318"/>
      <c r="XCB318"/>
      <c r="XCC318"/>
      <c r="XCD318"/>
      <c r="XCE318"/>
      <c r="XCF318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  <c r="XEQ318"/>
      <c r="XER318"/>
      <c r="XES318"/>
    </row>
    <row r="319" s="37" customFormat="1" spans="20:16373">
      <c r="T319" s="41"/>
      <c r="XBZ319"/>
      <c r="XCA319"/>
      <c r="XCB319"/>
      <c r="XCC319"/>
      <c r="XCD319"/>
      <c r="XCE319"/>
      <c r="XCF319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  <c r="XEQ319"/>
      <c r="XER319"/>
      <c r="XES319"/>
    </row>
    <row r="320" s="37" customFormat="1" spans="20:16373">
      <c r="T320" s="41"/>
      <c r="XBZ320"/>
      <c r="XCA320"/>
      <c r="XCB320"/>
      <c r="XCC320"/>
      <c r="XCD320"/>
      <c r="XCE320"/>
      <c r="XCF320"/>
      <c r="XCG320"/>
      <c r="XCH320"/>
      <c r="XCI320"/>
      <c r="XCJ320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  <c r="XDJ320"/>
      <c r="XDK320"/>
      <c r="XDL320"/>
      <c r="XDM320"/>
      <c r="XDN320"/>
      <c r="XDO320"/>
      <c r="XDP320"/>
      <c r="XDQ320"/>
      <c r="XDR320"/>
      <c r="XDS320"/>
      <c r="XDT320"/>
      <c r="XDU320"/>
      <c r="XDV320"/>
      <c r="XDW320"/>
      <c r="XDX320"/>
      <c r="XDY320"/>
      <c r="XDZ320"/>
      <c r="XEA320"/>
      <c r="XEB320"/>
      <c r="XEC320"/>
      <c r="XED320"/>
      <c r="XEE320"/>
      <c r="XEF320"/>
      <c r="XEG320"/>
      <c r="XEH320"/>
      <c r="XEI320"/>
      <c r="XEJ320"/>
      <c r="XEK320"/>
      <c r="XEL320"/>
      <c r="XEM320"/>
      <c r="XEN320"/>
      <c r="XEO320"/>
      <c r="XEP320"/>
      <c r="XEQ320"/>
      <c r="XER320"/>
      <c r="XES320"/>
    </row>
    <row r="321" s="37" customFormat="1" spans="20:16373">
      <c r="T321" s="41"/>
      <c r="XBZ321"/>
      <c r="XCA321"/>
      <c r="XCB321"/>
      <c r="XCC321"/>
      <c r="XCD321"/>
      <c r="XCE321"/>
      <c r="XCF32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  <c r="XDM321"/>
      <c r="XDN321"/>
      <c r="XDO321"/>
      <c r="XDP321"/>
      <c r="XDQ321"/>
      <c r="XDR321"/>
      <c r="XDS321"/>
      <c r="XDT321"/>
      <c r="XDU321"/>
      <c r="XDV321"/>
      <c r="XDW321"/>
      <c r="XDX321"/>
      <c r="XDY321"/>
      <c r="XDZ321"/>
      <c r="XEA321"/>
      <c r="XEB321"/>
      <c r="XEC321"/>
      <c r="XED321"/>
      <c r="XEE321"/>
      <c r="XEF321"/>
      <c r="XEG321"/>
      <c r="XEH321"/>
      <c r="XEI321"/>
      <c r="XEJ321"/>
      <c r="XEK321"/>
      <c r="XEL321"/>
      <c r="XEM321"/>
      <c r="XEN321"/>
      <c r="XEO321"/>
      <c r="XEP321"/>
      <c r="XEQ321"/>
      <c r="XER321"/>
      <c r="XES321"/>
    </row>
    <row r="322" s="37" customFormat="1" spans="20:16373">
      <c r="T322" s="41"/>
      <c r="XBZ322"/>
      <c r="XCA322"/>
      <c r="XCB322"/>
      <c r="XCC322"/>
      <c r="XCD322"/>
      <c r="XCE322"/>
      <c r="XCF322"/>
      <c r="XCG322"/>
      <c r="XCH322"/>
      <c r="XCI322"/>
      <c r="XCJ322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  <c r="XDJ322"/>
      <c r="XDK322"/>
      <c r="XDL322"/>
      <c r="XDM322"/>
      <c r="XDN322"/>
      <c r="XDO322"/>
      <c r="XDP322"/>
      <c r="XDQ322"/>
      <c r="XDR322"/>
      <c r="XDS322"/>
      <c r="XDT322"/>
      <c r="XDU322"/>
      <c r="XDV322"/>
      <c r="XDW322"/>
      <c r="XDX322"/>
      <c r="XDY322"/>
      <c r="XDZ322"/>
      <c r="XEA322"/>
      <c r="XEB322"/>
      <c r="XEC322"/>
      <c r="XED322"/>
      <c r="XEE322"/>
      <c r="XEF322"/>
      <c r="XEG322"/>
      <c r="XEH322"/>
      <c r="XEI322"/>
      <c r="XEJ322"/>
      <c r="XEK322"/>
      <c r="XEL322"/>
      <c r="XEM322"/>
      <c r="XEN322"/>
      <c r="XEO322"/>
      <c r="XEP322"/>
      <c r="XEQ322"/>
      <c r="XER322"/>
      <c r="XES322"/>
    </row>
    <row r="323" s="37" customFormat="1" spans="20:16373">
      <c r="T323" s="41"/>
      <c r="XBZ323"/>
      <c r="XCA323"/>
      <c r="XCB323"/>
      <c r="XCC323"/>
      <c r="XCD323"/>
      <c r="XCE323"/>
      <c r="XCF323"/>
      <c r="XCG323"/>
      <c r="XCH323"/>
      <c r="XCI323"/>
      <c r="XCJ323"/>
      <c r="XCK323"/>
      <c r="XCL323"/>
      <c r="XCM323"/>
      <c r="XCN323"/>
      <c r="XCO323"/>
      <c r="XCP323"/>
      <c r="XCQ323"/>
      <c r="XCR323"/>
      <c r="XCS323"/>
      <c r="XCT323"/>
      <c r="XCU323"/>
      <c r="XCV323"/>
      <c r="XCW323"/>
      <c r="XCX323"/>
      <c r="XCY323"/>
      <c r="XCZ323"/>
      <c r="XDA323"/>
      <c r="XDB323"/>
      <c r="XDC323"/>
      <c r="XDD323"/>
      <c r="XDE323"/>
      <c r="XDF323"/>
      <c r="XDG323"/>
      <c r="XDH323"/>
      <c r="XDI323"/>
      <c r="XDJ323"/>
      <c r="XDK323"/>
      <c r="XDL323"/>
      <c r="XDM323"/>
      <c r="XDN323"/>
      <c r="XDO323"/>
      <c r="XDP323"/>
      <c r="XDQ323"/>
      <c r="XDR323"/>
      <c r="XDS323"/>
      <c r="XDT323"/>
      <c r="XDU323"/>
      <c r="XDV323"/>
      <c r="XDW323"/>
      <c r="XDX323"/>
      <c r="XDY323"/>
      <c r="XDZ323"/>
      <c r="XEA323"/>
      <c r="XEB323"/>
      <c r="XEC323"/>
      <c r="XED323"/>
      <c r="XEE323"/>
      <c r="XEF323"/>
      <c r="XEG323"/>
      <c r="XEH323"/>
      <c r="XEI323"/>
      <c r="XEJ323"/>
      <c r="XEK323"/>
      <c r="XEL323"/>
      <c r="XEM323"/>
      <c r="XEN323"/>
      <c r="XEO323"/>
      <c r="XEP323"/>
      <c r="XEQ323"/>
      <c r="XER323"/>
      <c r="XES323"/>
    </row>
    <row r="324" s="37" customFormat="1" spans="20:16373">
      <c r="T324" s="41"/>
      <c r="XBZ324"/>
      <c r="XCA324"/>
      <c r="XCB324"/>
      <c r="XCC324"/>
      <c r="XCD324"/>
      <c r="XCE324"/>
      <c r="XCF324"/>
      <c r="XCG324"/>
      <c r="XCH324"/>
      <c r="XCI324"/>
      <c r="XCJ324"/>
      <c r="XCK324"/>
      <c r="XCL324"/>
      <c r="XCM324"/>
      <c r="XCN324"/>
      <c r="XCO324"/>
      <c r="XCP324"/>
      <c r="XCQ324"/>
      <c r="XCR324"/>
      <c r="XCS324"/>
      <c r="XCT324"/>
      <c r="XCU324"/>
      <c r="XCV324"/>
      <c r="XCW324"/>
      <c r="XCX324"/>
      <c r="XCY324"/>
      <c r="XCZ324"/>
      <c r="XDA324"/>
      <c r="XDB324"/>
      <c r="XDC324"/>
      <c r="XDD324"/>
      <c r="XDE324"/>
      <c r="XDF324"/>
      <c r="XDG324"/>
      <c r="XDH324"/>
      <c r="XDI324"/>
      <c r="XDJ324"/>
      <c r="XDK324"/>
      <c r="XDL324"/>
      <c r="XDM324"/>
      <c r="XDN324"/>
      <c r="XDO324"/>
      <c r="XDP324"/>
      <c r="XDQ324"/>
      <c r="XDR324"/>
      <c r="XDS324"/>
      <c r="XDT324"/>
      <c r="XDU324"/>
      <c r="XDV324"/>
      <c r="XDW324"/>
      <c r="XDX324"/>
      <c r="XDY324"/>
      <c r="XDZ324"/>
      <c r="XEA324"/>
      <c r="XEB324"/>
      <c r="XEC324"/>
      <c r="XED324"/>
      <c r="XEE324"/>
      <c r="XEF324"/>
      <c r="XEG324"/>
      <c r="XEH324"/>
      <c r="XEI324"/>
      <c r="XEJ324"/>
      <c r="XEK324"/>
      <c r="XEL324"/>
      <c r="XEM324"/>
      <c r="XEN324"/>
      <c r="XEO324"/>
      <c r="XEP324"/>
      <c r="XEQ324"/>
      <c r="XER324"/>
      <c r="XES324"/>
    </row>
    <row r="325" s="37" customFormat="1" spans="20:16373">
      <c r="T325" s="41"/>
      <c r="XBZ325"/>
      <c r="XCA325"/>
      <c r="XCB325"/>
      <c r="XCC325"/>
      <c r="XCD325"/>
      <c r="XCE325"/>
      <c r="XCF325"/>
      <c r="XCG325"/>
      <c r="XCH325"/>
      <c r="XCI325"/>
      <c r="XCJ325"/>
      <c r="XCK325"/>
      <c r="XCL325"/>
      <c r="XCM325"/>
      <c r="XCN325"/>
      <c r="XCO325"/>
      <c r="XCP325"/>
      <c r="XCQ325"/>
      <c r="XCR325"/>
      <c r="XCS325"/>
      <c r="XCT325"/>
      <c r="XCU325"/>
      <c r="XCV325"/>
      <c r="XCW325"/>
      <c r="XCX325"/>
      <c r="XCY325"/>
      <c r="XCZ325"/>
      <c r="XDA325"/>
      <c r="XDB325"/>
      <c r="XDC325"/>
      <c r="XDD325"/>
      <c r="XDE325"/>
      <c r="XDF325"/>
      <c r="XDG325"/>
      <c r="XDH325"/>
      <c r="XDI325"/>
      <c r="XDJ325"/>
      <c r="XDK325"/>
      <c r="XDL325"/>
      <c r="XDM325"/>
      <c r="XDN325"/>
      <c r="XDO325"/>
      <c r="XDP325"/>
      <c r="XDQ325"/>
      <c r="XDR325"/>
      <c r="XDS325"/>
      <c r="XDT325"/>
      <c r="XDU325"/>
      <c r="XDV325"/>
      <c r="XDW325"/>
      <c r="XDX325"/>
      <c r="XDY325"/>
      <c r="XDZ325"/>
      <c r="XEA325"/>
      <c r="XEB325"/>
      <c r="XEC325"/>
      <c r="XED325"/>
      <c r="XEE325"/>
      <c r="XEF325"/>
      <c r="XEG325"/>
      <c r="XEH325"/>
      <c r="XEI325"/>
      <c r="XEJ325"/>
      <c r="XEK325"/>
      <c r="XEL325"/>
      <c r="XEM325"/>
      <c r="XEN325"/>
      <c r="XEO325"/>
      <c r="XEP325"/>
      <c r="XEQ325"/>
      <c r="XER325"/>
      <c r="XES325"/>
    </row>
    <row r="326" s="37" customFormat="1" spans="20:16373">
      <c r="T326" s="41"/>
      <c r="XBZ326"/>
      <c r="XCA326"/>
      <c r="XCB326"/>
      <c r="XCC326"/>
      <c r="XCD326"/>
      <c r="XCE326"/>
      <c r="XCF326"/>
      <c r="XCG326"/>
      <c r="XCH326"/>
      <c r="XCI326"/>
      <c r="XCJ326"/>
      <c r="XCK326"/>
      <c r="XCL326"/>
      <c r="XCM326"/>
      <c r="XCN326"/>
      <c r="XCO326"/>
      <c r="XCP326"/>
      <c r="XCQ326"/>
      <c r="XCR326"/>
      <c r="XCS326"/>
      <c r="XCT326"/>
      <c r="XCU326"/>
      <c r="XCV326"/>
      <c r="XCW326"/>
      <c r="XCX326"/>
      <c r="XCY326"/>
      <c r="XCZ326"/>
      <c r="XDA326"/>
      <c r="XDB326"/>
      <c r="XDC326"/>
      <c r="XDD326"/>
      <c r="XDE326"/>
      <c r="XDF326"/>
      <c r="XDG326"/>
      <c r="XDH326"/>
      <c r="XDI326"/>
      <c r="XDJ326"/>
      <c r="XDK326"/>
      <c r="XDL326"/>
      <c r="XDM326"/>
      <c r="XDN326"/>
      <c r="XDO326"/>
      <c r="XDP326"/>
      <c r="XDQ326"/>
      <c r="XDR326"/>
      <c r="XDS326"/>
      <c r="XDT326"/>
      <c r="XDU326"/>
      <c r="XDV326"/>
      <c r="XDW326"/>
      <c r="XDX326"/>
      <c r="XDY326"/>
      <c r="XDZ326"/>
      <c r="XEA326"/>
      <c r="XEB326"/>
      <c r="XEC326"/>
      <c r="XED326"/>
      <c r="XEE326"/>
      <c r="XEF326"/>
      <c r="XEG326"/>
      <c r="XEH326"/>
      <c r="XEI326"/>
      <c r="XEJ326"/>
      <c r="XEK326"/>
      <c r="XEL326"/>
      <c r="XEM326"/>
      <c r="XEN326"/>
      <c r="XEO326"/>
      <c r="XEP326"/>
      <c r="XEQ326"/>
      <c r="XER326"/>
      <c r="XES326"/>
    </row>
    <row r="327" s="37" customFormat="1" spans="20:16373">
      <c r="T327" s="41"/>
      <c r="XBZ327"/>
      <c r="XCA327"/>
      <c r="XCB327"/>
      <c r="XCC327"/>
      <c r="XCD327"/>
      <c r="XCE327"/>
      <c r="XCF327"/>
      <c r="XCG327"/>
      <c r="XCH327"/>
      <c r="XCI327"/>
      <c r="XCJ327"/>
      <c r="XCK327"/>
      <c r="XCL327"/>
      <c r="XCM327"/>
      <c r="XCN327"/>
      <c r="XCO327"/>
      <c r="XCP327"/>
      <c r="XCQ327"/>
      <c r="XCR327"/>
      <c r="XCS327"/>
      <c r="XCT327"/>
      <c r="XCU327"/>
      <c r="XCV327"/>
      <c r="XCW327"/>
      <c r="XCX327"/>
      <c r="XCY327"/>
      <c r="XCZ327"/>
      <c r="XDA327"/>
      <c r="XDB327"/>
      <c r="XDC327"/>
      <c r="XDD327"/>
      <c r="XDE327"/>
      <c r="XDF327"/>
      <c r="XDG327"/>
      <c r="XDH327"/>
      <c r="XDI327"/>
      <c r="XDJ327"/>
      <c r="XDK327"/>
      <c r="XDL327"/>
      <c r="XDM327"/>
      <c r="XDN327"/>
      <c r="XDO327"/>
      <c r="XDP327"/>
      <c r="XDQ327"/>
      <c r="XDR327"/>
      <c r="XDS327"/>
      <c r="XDT327"/>
      <c r="XDU327"/>
      <c r="XDV327"/>
      <c r="XDW327"/>
      <c r="XDX327"/>
      <c r="XDY327"/>
      <c r="XDZ327"/>
      <c r="XEA327"/>
      <c r="XEB327"/>
      <c r="XEC327"/>
      <c r="XED327"/>
      <c r="XEE327"/>
      <c r="XEF327"/>
      <c r="XEG327"/>
      <c r="XEH327"/>
      <c r="XEI327"/>
      <c r="XEJ327"/>
      <c r="XEK327"/>
      <c r="XEL327"/>
      <c r="XEM327"/>
      <c r="XEN327"/>
      <c r="XEO327"/>
      <c r="XEP327"/>
      <c r="XEQ327"/>
      <c r="XER327"/>
      <c r="XES327"/>
    </row>
    <row r="328" s="37" customFormat="1" spans="20:16373">
      <c r="T328" s="41"/>
      <c r="XBZ328"/>
      <c r="XCA328"/>
      <c r="XCB328"/>
      <c r="XCC328"/>
      <c r="XCD328"/>
      <c r="XCE328"/>
      <c r="XCF328"/>
      <c r="XCG328"/>
      <c r="XCH328"/>
      <c r="XCI328"/>
      <c r="XCJ328"/>
      <c r="XCK328"/>
      <c r="XCL328"/>
      <c r="XCM328"/>
      <c r="XCN328"/>
      <c r="XCO328"/>
      <c r="XCP328"/>
      <c r="XCQ328"/>
      <c r="XCR328"/>
      <c r="XCS328"/>
      <c r="XCT328"/>
      <c r="XCU328"/>
      <c r="XCV328"/>
      <c r="XCW328"/>
      <c r="XCX328"/>
      <c r="XCY328"/>
      <c r="XCZ328"/>
      <c r="XDA328"/>
      <c r="XDB328"/>
      <c r="XDC328"/>
      <c r="XDD328"/>
      <c r="XDE328"/>
      <c r="XDF328"/>
      <c r="XDG328"/>
      <c r="XDH328"/>
      <c r="XDI328"/>
      <c r="XDJ328"/>
      <c r="XDK328"/>
      <c r="XDL328"/>
      <c r="XDM328"/>
      <c r="XDN328"/>
      <c r="XDO328"/>
      <c r="XDP328"/>
      <c r="XDQ328"/>
      <c r="XDR328"/>
      <c r="XDS328"/>
      <c r="XDT328"/>
      <c r="XDU328"/>
      <c r="XDV328"/>
      <c r="XDW328"/>
      <c r="XDX328"/>
      <c r="XDY328"/>
      <c r="XDZ328"/>
      <c r="XEA328"/>
      <c r="XEB328"/>
      <c r="XEC328"/>
      <c r="XED328"/>
      <c r="XEE328"/>
      <c r="XEF328"/>
      <c r="XEG328"/>
      <c r="XEH328"/>
      <c r="XEI328"/>
      <c r="XEJ328"/>
      <c r="XEK328"/>
      <c r="XEL328"/>
      <c r="XEM328"/>
      <c r="XEN328"/>
      <c r="XEO328"/>
      <c r="XEP328"/>
      <c r="XEQ328"/>
      <c r="XER328"/>
      <c r="XES328"/>
    </row>
    <row r="329" s="37" customFormat="1" spans="20:16373">
      <c r="T329" s="41"/>
      <c r="XBZ329"/>
      <c r="XCA329"/>
      <c r="XCB329"/>
      <c r="XCC329"/>
      <c r="XCD329"/>
      <c r="XCE329"/>
      <c r="XCF329"/>
      <c r="XCG329"/>
      <c r="XCH329"/>
      <c r="XCI329"/>
      <c r="XCJ329"/>
      <c r="XCK329"/>
      <c r="XCL329"/>
      <c r="XCM329"/>
      <c r="XCN329"/>
      <c r="XCO329"/>
      <c r="XCP329"/>
      <c r="XCQ329"/>
      <c r="XCR329"/>
      <c r="XCS329"/>
      <c r="XCT329"/>
      <c r="XCU329"/>
      <c r="XCV329"/>
      <c r="XCW329"/>
      <c r="XCX329"/>
      <c r="XCY329"/>
      <c r="XCZ329"/>
      <c r="XDA329"/>
      <c r="XDB329"/>
      <c r="XDC329"/>
      <c r="XDD329"/>
      <c r="XDE329"/>
      <c r="XDF329"/>
      <c r="XDG329"/>
      <c r="XDH329"/>
      <c r="XDI329"/>
      <c r="XDJ329"/>
      <c r="XDK329"/>
      <c r="XDL329"/>
      <c r="XDM329"/>
      <c r="XDN329"/>
      <c r="XDO329"/>
      <c r="XDP329"/>
      <c r="XDQ329"/>
      <c r="XDR329"/>
      <c r="XDS329"/>
      <c r="XDT329"/>
      <c r="XDU329"/>
      <c r="XDV329"/>
      <c r="XDW329"/>
      <c r="XDX329"/>
      <c r="XDY329"/>
      <c r="XDZ329"/>
      <c r="XEA329"/>
      <c r="XEB329"/>
      <c r="XEC329"/>
      <c r="XED329"/>
      <c r="XEE329"/>
      <c r="XEF329"/>
      <c r="XEG329"/>
      <c r="XEH329"/>
      <c r="XEI329"/>
      <c r="XEJ329"/>
      <c r="XEK329"/>
      <c r="XEL329"/>
      <c r="XEM329"/>
      <c r="XEN329"/>
      <c r="XEO329"/>
      <c r="XEP329"/>
      <c r="XEQ329"/>
      <c r="XER329"/>
      <c r="XES329"/>
    </row>
    <row r="330" s="37" customFormat="1" spans="20:16373">
      <c r="T330" s="41"/>
      <c r="XBZ330"/>
      <c r="XCA330"/>
      <c r="XCB330"/>
      <c r="XCC330"/>
      <c r="XCD330"/>
      <c r="XCE330"/>
      <c r="XCF330"/>
      <c r="XCG330"/>
      <c r="XCH330"/>
      <c r="XCI330"/>
      <c r="XCJ330"/>
      <c r="XCK330"/>
      <c r="XCL330"/>
      <c r="XCM330"/>
      <c r="XCN330"/>
      <c r="XCO330"/>
      <c r="XCP330"/>
      <c r="XCQ330"/>
      <c r="XCR330"/>
      <c r="XCS330"/>
      <c r="XCT330"/>
      <c r="XCU330"/>
      <c r="XCV330"/>
      <c r="XCW330"/>
      <c r="XCX330"/>
      <c r="XCY330"/>
      <c r="XCZ330"/>
      <c r="XDA330"/>
      <c r="XDB330"/>
      <c r="XDC330"/>
      <c r="XDD330"/>
      <c r="XDE330"/>
      <c r="XDF330"/>
      <c r="XDG330"/>
      <c r="XDH330"/>
      <c r="XDI330"/>
      <c r="XDJ330"/>
      <c r="XDK330"/>
      <c r="XDL330"/>
      <c r="XDM330"/>
      <c r="XDN330"/>
      <c r="XDO330"/>
      <c r="XDP330"/>
      <c r="XDQ330"/>
      <c r="XDR330"/>
      <c r="XDS330"/>
      <c r="XDT330"/>
      <c r="XDU330"/>
      <c r="XDV330"/>
      <c r="XDW330"/>
      <c r="XDX330"/>
      <c r="XDY330"/>
      <c r="XDZ330"/>
      <c r="XEA330"/>
      <c r="XEB330"/>
      <c r="XEC330"/>
      <c r="XED330"/>
      <c r="XEE330"/>
      <c r="XEF330"/>
      <c r="XEG330"/>
      <c r="XEH330"/>
      <c r="XEI330"/>
      <c r="XEJ330"/>
      <c r="XEK330"/>
      <c r="XEL330"/>
      <c r="XEM330"/>
      <c r="XEN330"/>
      <c r="XEO330"/>
      <c r="XEP330"/>
      <c r="XEQ330"/>
      <c r="XER330"/>
      <c r="XES330"/>
    </row>
    <row r="331" s="37" customFormat="1" spans="20:16373">
      <c r="T331" s="41"/>
      <c r="XBZ331"/>
      <c r="XCA331"/>
      <c r="XCB331"/>
      <c r="XCC331"/>
      <c r="XCD331"/>
      <c r="XCE331"/>
      <c r="XCF331"/>
      <c r="XCG331"/>
      <c r="XCH331"/>
      <c r="XCI331"/>
      <c r="XCJ331"/>
      <c r="XCK331"/>
      <c r="XCL331"/>
      <c r="XCM331"/>
      <c r="XCN331"/>
      <c r="XCO331"/>
      <c r="XCP331"/>
      <c r="XCQ331"/>
      <c r="XCR331"/>
      <c r="XCS331"/>
      <c r="XCT331"/>
      <c r="XCU331"/>
      <c r="XCV331"/>
      <c r="XCW331"/>
      <c r="XCX331"/>
      <c r="XCY331"/>
      <c r="XCZ331"/>
      <c r="XDA331"/>
      <c r="XDB331"/>
      <c r="XDC331"/>
      <c r="XDD331"/>
      <c r="XDE331"/>
      <c r="XDF331"/>
      <c r="XDG331"/>
      <c r="XDH331"/>
      <c r="XDI331"/>
      <c r="XDJ331"/>
      <c r="XDK331"/>
      <c r="XDL331"/>
      <c r="XDM331"/>
      <c r="XDN331"/>
      <c r="XDO331"/>
      <c r="XDP331"/>
      <c r="XDQ331"/>
      <c r="XDR331"/>
      <c r="XDS331"/>
      <c r="XDT331"/>
      <c r="XDU331"/>
      <c r="XDV331"/>
      <c r="XDW331"/>
      <c r="XDX331"/>
      <c r="XDY331"/>
      <c r="XDZ331"/>
      <c r="XEA331"/>
      <c r="XEB331"/>
      <c r="XEC331"/>
      <c r="XED331"/>
      <c r="XEE331"/>
      <c r="XEF331"/>
      <c r="XEG331"/>
      <c r="XEH331"/>
      <c r="XEI331"/>
      <c r="XEJ331"/>
      <c r="XEK331"/>
      <c r="XEL331"/>
      <c r="XEM331"/>
      <c r="XEN331"/>
      <c r="XEO331"/>
      <c r="XEP331"/>
      <c r="XEQ331"/>
      <c r="XER331"/>
      <c r="XES331"/>
    </row>
    <row r="332" s="37" customFormat="1" spans="20:16373">
      <c r="T332" s="41"/>
      <c r="XBZ332"/>
      <c r="XCA332"/>
      <c r="XCB332"/>
      <c r="XCC332"/>
      <c r="XCD332"/>
      <c r="XCE332"/>
      <c r="XCF332"/>
      <c r="XCG332"/>
      <c r="XCH332"/>
      <c r="XCI332"/>
      <c r="XCJ332"/>
      <c r="XCK332"/>
      <c r="XCL332"/>
      <c r="XCM332"/>
      <c r="XCN332"/>
      <c r="XCO332"/>
      <c r="XCP332"/>
      <c r="XCQ332"/>
      <c r="XCR332"/>
      <c r="XCS332"/>
      <c r="XCT332"/>
      <c r="XCU332"/>
      <c r="XCV332"/>
      <c r="XCW332"/>
      <c r="XCX332"/>
      <c r="XCY332"/>
      <c r="XCZ332"/>
      <c r="XDA332"/>
      <c r="XDB332"/>
      <c r="XDC332"/>
      <c r="XDD332"/>
      <c r="XDE332"/>
      <c r="XDF332"/>
      <c r="XDG332"/>
      <c r="XDH332"/>
      <c r="XDI332"/>
      <c r="XDJ332"/>
      <c r="XDK332"/>
      <c r="XDL332"/>
      <c r="XDM332"/>
      <c r="XDN332"/>
      <c r="XDO332"/>
      <c r="XDP332"/>
      <c r="XDQ332"/>
      <c r="XDR332"/>
      <c r="XDS332"/>
      <c r="XDT332"/>
      <c r="XDU332"/>
      <c r="XDV332"/>
      <c r="XDW332"/>
      <c r="XDX332"/>
      <c r="XDY332"/>
      <c r="XDZ332"/>
      <c r="XEA332"/>
      <c r="XEB332"/>
      <c r="XEC332"/>
      <c r="XED332"/>
      <c r="XEE332"/>
      <c r="XEF332"/>
      <c r="XEG332"/>
      <c r="XEH332"/>
      <c r="XEI332"/>
      <c r="XEJ332"/>
      <c r="XEK332"/>
      <c r="XEL332"/>
      <c r="XEM332"/>
      <c r="XEN332"/>
      <c r="XEO332"/>
      <c r="XEP332"/>
      <c r="XEQ332"/>
      <c r="XER332"/>
      <c r="XES332"/>
    </row>
    <row r="333" s="37" customFormat="1" spans="20:16373">
      <c r="T333" s="41"/>
      <c r="XBZ333"/>
      <c r="XCA333"/>
      <c r="XCB333"/>
      <c r="XCC333"/>
      <c r="XCD333"/>
      <c r="XCE333"/>
      <c r="XCF333"/>
      <c r="XCG333"/>
      <c r="XCH333"/>
      <c r="XCI333"/>
      <c r="XCJ333"/>
      <c r="XCK333"/>
      <c r="XCL333"/>
      <c r="XCM333"/>
      <c r="XCN333"/>
      <c r="XCO333"/>
      <c r="XCP333"/>
      <c r="XCQ333"/>
      <c r="XCR333"/>
      <c r="XCS333"/>
      <c r="XCT333"/>
      <c r="XCU333"/>
      <c r="XCV333"/>
      <c r="XCW333"/>
      <c r="XCX333"/>
      <c r="XCY333"/>
      <c r="XCZ333"/>
      <c r="XDA333"/>
      <c r="XDB333"/>
      <c r="XDC333"/>
      <c r="XDD333"/>
      <c r="XDE333"/>
      <c r="XDF333"/>
      <c r="XDG333"/>
      <c r="XDH333"/>
      <c r="XDI333"/>
      <c r="XDJ333"/>
      <c r="XDK333"/>
      <c r="XDL333"/>
      <c r="XDM333"/>
      <c r="XDN333"/>
      <c r="XDO333"/>
      <c r="XDP333"/>
      <c r="XDQ333"/>
      <c r="XDR333"/>
      <c r="XDS333"/>
      <c r="XDT333"/>
      <c r="XDU333"/>
      <c r="XDV333"/>
      <c r="XDW333"/>
      <c r="XDX333"/>
      <c r="XDY333"/>
      <c r="XDZ333"/>
      <c r="XEA333"/>
      <c r="XEB333"/>
      <c r="XEC333"/>
      <c r="XED333"/>
      <c r="XEE333"/>
      <c r="XEF333"/>
      <c r="XEG333"/>
      <c r="XEH333"/>
      <c r="XEI333"/>
      <c r="XEJ333"/>
      <c r="XEK333"/>
      <c r="XEL333"/>
      <c r="XEM333"/>
      <c r="XEN333"/>
      <c r="XEO333"/>
      <c r="XEP333"/>
      <c r="XEQ333"/>
      <c r="XER333"/>
      <c r="XES333"/>
    </row>
    <row r="334" s="37" customFormat="1" spans="20:16333">
      <c r="T334" s="41"/>
      <c r="XBZ334"/>
      <c r="XCA334"/>
      <c r="XCB334"/>
      <c r="XCC334"/>
      <c r="XCD334"/>
      <c r="XCE334"/>
      <c r="XCF334"/>
      <c r="XCG334"/>
      <c r="XCH334"/>
      <c r="XCI334"/>
      <c r="XCJ334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</row>
    <row r="335" s="37" customFormat="1" spans="20:16333">
      <c r="T335" s="41"/>
      <c r="XBZ335"/>
      <c r="XCA335"/>
      <c r="XCB335"/>
      <c r="XCC335"/>
      <c r="XCD335"/>
      <c r="XCE335"/>
      <c r="XCF335"/>
      <c r="XCG335"/>
      <c r="XCH335"/>
      <c r="XCI335"/>
      <c r="XCJ335"/>
      <c r="XCK335"/>
      <c r="XCL335"/>
      <c r="XCM335"/>
      <c r="XCN335"/>
      <c r="XCO335"/>
      <c r="XCP335"/>
      <c r="XCQ335"/>
      <c r="XCR335"/>
      <c r="XCS335"/>
      <c r="XCT335"/>
      <c r="XCU335"/>
      <c r="XCV335"/>
      <c r="XCW335"/>
      <c r="XCX335"/>
      <c r="XCY335"/>
      <c r="XCZ335"/>
      <c r="XDA335"/>
      <c r="XDB335"/>
      <c r="XDC335"/>
      <c r="XDD335"/>
      <c r="XDE335"/>
    </row>
    <row r="336" s="37" customFormat="1" spans="20:16373">
      <c r="T336" s="41"/>
      <c r="XBZ336"/>
      <c r="XCA336"/>
      <c r="XCB336"/>
      <c r="XCC336"/>
      <c r="XCD336"/>
      <c r="XCE336"/>
      <c r="XCF336"/>
      <c r="XCG336"/>
      <c r="XCH336"/>
      <c r="XCI336"/>
      <c r="XCJ336"/>
      <c r="XCK336"/>
      <c r="XCL336"/>
      <c r="XCM336"/>
      <c r="XCN336"/>
      <c r="XCO336"/>
      <c r="XCP336"/>
      <c r="XCQ336"/>
      <c r="XCR336"/>
      <c r="XCS336"/>
      <c r="XCT336"/>
      <c r="XCU336"/>
      <c r="XCV336"/>
      <c r="XCW336"/>
      <c r="XCX336"/>
      <c r="XCY336"/>
      <c r="XCZ336"/>
      <c r="XDA336"/>
      <c r="XDB336"/>
      <c r="XDC336"/>
      <c r="XDD336"/>
      <c r="XDE336"/>
      <c r="XDF336"/>
      <c r="XDG336"/>
      <c r="XDH336"/>
      <c r="XDI336"/>
      <c r="XDJ336"/>
      <c r="XDK336"/>
      <c r="XDL336"/>
      <c r="XDM336"/>
      <c r="XDN336"/>
      <c r="XDO336"/>
      <c r="XDP336"/>
      <c r="XDQ336"/>
      <c r="XDR336"/>
      <c r="XDS336"/>
      <c r="XDT336"/>
      <c r="XDU336"/>
      <c r="XDV336"/>
      <c r="XDW336"/>
      <c r="XDX336"/>
      <c r="XDY336"/>
      <c r="XDZ336"/>
      <c r="XEA336"/>
      <c r="XEB336"/>
      <c r="XEC336"/>
      <c r="XED336"/>
      <c r="XEE336"/>
      <c r="XEF336"/>
      <c r="XEG336"/>
      <c r="XEH336"/>
      <c r="XEI336"/>
      <c r="XEJ336"/>
      <c r="XEK336"/>
      <c r="XEL336"/>
      <c r="XEM336"/>
      <c r="XEN336"/>
      <c r="XEO336"/>
      <c r="XEP336"/>
      <c r="XEQ336"/>
      <c r="XER336"/>
      <c r="XES336"/>
    </row>
    <row r="337" s="37" customFormat="1" spans="20:16373">
      <c r="T337" s="41"/>
      <c r="XBZ337"/>
      <c r="XCA337"/>
      <c r="XCB337"/>
      <c r="XCC337"/>
      <c r="XCD337"/>
      <c r="XCE337"/>
      <c r="XCF337"/>
      <c r="XCG337"/>
      <c r="XCH337"/>
      <c r="XCI337"/>
      <c r="XCJ337"/>
      <c r="XCK337"/>
      <c r="XCL337"/>
      <c r="XCM337"/>
      <c r="XCN337"/>
      <c r="XCO337"/>
      <c r="XCP337"/>
      <c r="XCQ337"/>
      <c r="XCR337"/>
      <c r="XCS337"/>
      <c r="XCT337"/>
      <c r="XCU337"/>
      <c r="XCV337"/>
      <c r="XCW337"/>
      <c r="XCX337"/>
      <c r="XCY337"/>
      <c r="XCZ337"/>
      <c r="XDA337"/>
      <c r="XDB337"/>
      <c r="XDC337"/>
      <c r="XDD337"/>
      <c r="XDE337"/>
      <c r="XDF337"/>
      <c r="XDG337"/>
      <c r="XDH337"/>
      <c r="XDI337"/>
      <c r="XDJ337"/>
      <c r="XDK337"/>
      <c r="XDL337"/>
      <c r="XDM337"/>
      <c r="XDN337"/>
      <c r="XDO337"/>
      <c r="XDP337"/>
      <c r="XDQ337"/>
      <c r="XDR337"/>
      <c r="XDS337"/>
      <c r="XDT337"/>
      <c r="XDU337"/>
      <c r="XDV337"/>
      <c r="XDW337"/>
      <c r="XDX337"/>
      <c r="XDY337"/>
      <c r="XDZ337"/>
      <c r="XEA337"/>
      <c r="XEB337"/>
      <c r="XEC337"/>
      <c r="XED337"/>
      <c r="XEE337"/>
      <c r="XEF337"/>
      <c r="XEG337"/>
      <c r="XEH337"/>
      <c r="XEI337"/>
      <c r="XEJ337"/>
      <c r="XEK337"/>
      <c r="XEL337"/>
      <c r="XEM337"/>
      <c r="XEN337"/>
      <c r="XEO337"/>
      <c r="XEP337"/>
      <c r="XEQ337"/>
      <c r="XER337"/>
      <c r="XES337"/>
    </row>
    <row r="338" s="37" customFormat="1" spans="20:16373">
      <c r="T338" s="41"/>
      <c r="XBZ338"/>
      <c r="XCA338"/>
      <c r="XCB338"/>
      <c r="XCC338"/>
      <c r="XCD338"/>
      <c r="XCE338"/>
      <c r="XCF338"/>
      <c r="XCG338"/>
      <c r="XCH338"/>
      <c r="XCI338"/>
      <c r="XCJ338"/>
      <c r="XCK338"/>
      <c r="XCL338"/>
      <c r="XCM338"/>
      <c r="XCN338"/>
      <c r="XCO338"/>
      <c r="XCP338"/>
      <c r="XCQ338"/>
      <c r="XCR338"/>
      <c r="XCS338"/>
      <c r="XCT338"/>
      <c r="XCU338"/>
      <c r="XCV338"/>
      <c r="XCW338"/>
      <c r="XCX338"/>
      <c r="XCY338"/>
      <c r="XCZ338"/>
      <c r="XDA338"/>
      <c r="XDB338"/>
      <c r="XDC338"/>
      <c r="XDD338"/>
      <c r="XDE338"/>
      <c r="XDF338"/>
      <c r="XDG338"/>
      <c r="XDH338"/>
      <c r="XDI338"/>
      <c r="XDJ338"/>
      <c r="XDK338"/>
      <c r="XDL338"/>
      <c r="XDM338"/>
      <c r="XDN338"/>
      <c r="XDO338"/>
      <c r="XDP338"/>
      <c r="XDQ338"/>
      <c r="XDR338"/>
      <c r="XDS338"/>
      <c r="XDT338"/>
      <c r="XDU338"/>
      <c r="XDV338"/>
      <c r="XDW338"/>
      <c r="XDX338"/>
      <c r="XDY338"/>
      <c r="XDZ338"/>
      <c r="XEA338"/>
      <c r="XEB338"/>
      <c r="XEC338"/>
      <c r="XED338"/>
      <c r="XEE338"/>
      <c r="XEF338"/>
      <c r="XEG338"/>
      <c r="XEH338"/>
      <c r="XEI338"/>
      <c r="XEJ338"/>
      <c r="XEK338"/>
      <c r="XEL338"/>
      <c r="XEM338"/>
      <c r="XEN338"/>
      <c r="XEO338"/>
      <c r="XEP338"/>
      <c r="XEQ338"/>
      <c r="XER338"/>
      <c r="XES338"/>
    </row>
    <row r="339" s="37" customFormat="1" spans="20:16373">
      <c r="T339" s="41"/>
      <c r="XBZ339"/>
      <c r="XCA339"/>
      <c r="XCB339"/>
      <c r="XCC339"/>
      <c r="XCD339"/>
      <c r="XCE339"/>
      <c r="XCF339"/>
      <c r="XCG339"/>
      <c r="XCH339"/>
      <c r="XCI339"/>
      <c r="XCJ339"/>
      <c r="XCK339"/>
      <c r="XCL339"/>
      <c r="XCM339"/>
      <c r="XCN339"/>
      <c r="XCO339"/>
      <c r="XCP339"/>
      <c r="XCQ339"/>
      <c r="XCR339"/>
      <c r="XCS339"/>
      <c r="XCT339"/>
      <c r="XCU339"/>
      <c r="XCV339"/>
      <c r="XCW339"/>
      <c r="XCX339"/>
      <c r="XCY339"/>
      <c r="XCZ339"/>
      <c r="XDA339"/>
      <c r="XDB339"/>
      <c r="XDC339"/>
      <c r="XDD339"/>
      <c r="XDE339"/>
      <c r="XDF339"/>
      <c r="XDG339"/>
      <c r="XDH339"/>
      <c r="XDI339"/>
      <c r="XDJ339"/>
      <c r="XDK339"/>
      <c r="XDL339"/>
      <c r="XDM339"/>
      <c r="XDN339"/>
      <c r="XDO339"/>
      <c r="XDP339"/>
      <c r="XDQ339"/>
      <c r="XDR339"/>
      <c r="XDS339"/>
      <c r="XDT339"/>
      <c r="XDU339"/>
      <c r="XDV339"/>
      <c r="XDW339"/>
      <c r="XDX339"/>
      <c r="XDY339"/>
      <c r="XDZ339"/>
      <c r="XEA339"/>
      <c r="XEB339"/>
      <c r="XEC339"/>
      <c r="XED339"/>
      <c r="XEE339"/>
      <c r="XEF339"/>
      <c r="XEG339"/>
      <c r="XEH339"/>
      <c r="XEI339"/>
      <c r="XEJ339"/>
      <c r="XEK339"/>
      <c r="XEL339"/>
      <c r="XEM339"/>
      <c r="XEN339"/>
      <c r="XEO339"/>
      <c r="XEP339"/>
      <c r="XEQ339"/>
      <c r="XER339"/>
      <c r="XES339"/>
    </row>
    <row r="340" s="37" customFormat="1" spans="20:16373">
      <c r="T340" s="41"/>
      <c r="XBZ340"/>
      <c r="XCA340"/>
      <c r="XCB340"/>
      <c r="XCC340"/>
      <c r="XCD340"/>
      <c r="XCE340"/>
      <c r="XCF340"/>
      <c r="XCG340"/>
      <c r="XCH340"/>
      <c r="XCI340"/>
      <c r="XCJ340"/>
      <c r="XCK340"/>
      <c r="XCL340"/>
      <c r="XCM340"/>
      <c r="XCN340"/>
      <c r="XCO340"/>
      <c r="XCP340"/>
      <c r="XCQ340"/>
      <c r="XCR340"/>
      <c r="XCS340"/>
      <c r="XCT340"/>
      <c r="XCU340"/>
      <c r="XCV340"/>
      <c r="XCW340"/>
      <c r="XCX340"/>
      <c r="XCY340"/>
      <c r="XCZ340"/>
      <c r="XDA340"/>
      <c r="XDB340"/>
      <c r="XDC340"/>
      <c r="XDD340"/>
      <c r="XDE340"/>
      <c r="XDF340"/>
      <c r="XDG340"/>
      <c r="XDH340"/>
      <c r="XDI340"/>
      <c r="XDJ340"/>
      <c r="XDK340"/>
      <c r="XDL340"/>
      <c r="XDM340"/>
      <c r="XDN340"/>
      <c r="XDO340"/>
      <c r="XDP340"/>
      <c r="XDQ340"/>
      <c r="XDR340"/>
      <c r="XDS340"/>
      <c r="XDT340"/>
      <c r="XDU340"/>
      <c r="XDV340"/>
      <c r="XDW340"/>
      <c r="XDX340"/>
      <c r="XDY340"/>
      <c r="XDZ340"/>
      <c r="XEA340"/>
      <c r="XEB340"/>
      <c r="XEC340"/>
      <c r="XED340"/>
      <c r="XEE340"/>
      <c r="XEF340"/>
      <c r="XEG340"/>
      <c r="XEH340"/>
      <c r="XEI340"/>
      <c r="XEJ340"/>
      <c r="XEK340"/>
      <c r="XEL340"/>
      <c r="XEM340"/>
      <c r="XEN340"/>
      <c r="XEO340"/>
      <c r="XEP340"/>
      <c r="XEQ340"/>
      <c r="XER340"/>
      <c r="XES340"/>
    </row>
    <row r="341" s="37" customFormat="1" spans="20:16373">
      <c r="T341" s="41"/>
      <c r="XBZ341"/>
      <c r="XCA341"/>
      <c r="XCB341"/>
      <c r="XCC341"/>
      <c r="XCD341"/>
      <c r="XCE341"/>
      <c r="XCF341"/>
      <c r="XCG341"/>
      <c r="XCH341"/>
      <c r="XCI341"/>
      <c r="XCJ341"/>
      <c r="XCK341"/>
      <c r="XCL341"/>
      <c r="XCM341"/>
      <c r="XCN341"/>
      <c r="XCO341"/>
      <c r="XCP341"/>
      <c r="XCQ341"/>
      <c r="XCR341"/>
      <c r="XCS341"/>
      <c r="XCT341"/>
      <c r="XCU341"/>
      <c r="XCV341"/>
      <c r="XCW341"/>
      <c r="XCX341"/>
      <c r="XCY341"/>
      <c r="XCZ341"/>
      <c r="XDA341"/>
      <c r="XDB341"/>
      <c r="XDC341"/>
      <c r="XDD341"/>
      <c r="XDE341"/>
      <c r="XDF341"/>
      <c r="XDG341"/>
      <c r="XDH341"/>
      <c r="XDI341"/>
      <c r="XDJ341"/>
      <c r="XDK341"/>
      <c r="XDL341"/>
      <c r="XDM341"/>
      <c r="XDN341"/>
      <c r="XDO341"/>
      <c r="XDP341"/>
      <c r="XDQ341"/>
      <c r="XDR341"/>
      <c r="XDS341"/>
      <c r="XDT341"/>
      <c r="XDU341"/>
      <c r="XDV341"/>
      <c r="XDW341"/>
      <c r="XDX341"/>
      <c r="XDY341"/>
      <c r="XDZ341"/>
      <c r="XEA341"/>
      <c r="XEB341"/>
      <c r="XEC341"/>
      <c r="XED341"/>
      <c r="XEE341"/>
      <c r="XEF341"/>
      <c r="XEG341"/>
      <c r="XEH341"/>
      <c r="XEI341"/>
      <c r="XEJ341"/>
      <c r="XEK341"/>
      <c r="XEL341"/>
      <c r="XEM341"/>
      <c r="XEN341"/>
      <c r="XEO341"/>
      <c r="XEP341"/>
      <c r="XEQ341"/>
      <c r="XER341"/>
      <c r="XES341"/>
    </row>
    <row r="342" s="37" customFormat="1" spans="20:16373">
      <c r="T342" s="41"/>
      <c r="XBZ342"/>
      <c r="XCA342"/>
      <c r="XCB342"/>
      <c r="XCC342"/>
      <c r="XCD342"/>
      <c r="XCE342"/>
      <c r="XCF342"/>
      <c r="XCG342"/>
      <c r="XCH342"/>
      <c r="XCI342"/>
      <c r="XCJ342"/>
      <c r="XCK342"/>
      <c r="XCL342"/>
      <c r="XCM342"/>
      <c r="XCN342"/>
      <c r="XCO342"/>
      <c r="XCP342"/>
      <c r="XCQ342"/>
      <c r="XCR342"/>
      <c r="XCS342"/>
      <c r="XCT342"/>
      <c r="XCU342"/>
      <c r="XCV342"/>
      <c r="XCW342"/>
      <c r="XCX342"/>
      <c r="XCY342"/>
      <c r="XCZ342"/>
      <c r="XDA342"/>
      <c r="XDB342"/>
      <c r="XDC342"/>
      <c r="XDD342"/>
      <c r="XDE342"/>
      <c r="XDF342"/>
      <c r="XDG342"/>
      <c r="XDH342"/>
      <c r="XDI342"/>
      <c r="XDJ342"/>
      <c r="XDK342"/>
      <c r="XDL342"/>
      <c r="XDM342"/>
      <c r="XDN342"/>
      <c r="XDO342"/>
      <c r="XDP342"/>
      <c r="XDQ342"/>
      <c r="XDR342"/>
      <c r="XDS342"/>
      <c r="XDT342"/>
      <c r="XDU342"/>
      <c r="XDV342"/>
      <c r="XDW342"/>
      <c r="XDX342"/>
      <c r="XDY342"/>
      <c r="XDZ342"/>
      <c r="XEA342"/>
      <c r="XEB342"/>
      <c r="XEC342"/>
      <c r="XED342"/>
      <c r="XEE342"/>
      <c r="XEF342"/>
      <c r="XEG342"/>
      <c r="XEH342"/>
      <c r="XEI342"/>
      <c r="XEJ342"/>
      <c r="XEK342"/>
      <c r="XEL342"/>
      <c r="XEM342"/>
      <c r="XEN342"/>
      <c r="XEO342"/>
      <c r="XEP342"/>
      <c r="XEQ342"/>
      <c r="XER342"/>
      <c r="XES342"/>
    </row>
    <row r="343" s="37" customFormat="1" spans="20:16373">
      <c r="T343" s="41"/>
      <c r="XBZ343"/>
      <c r="XCA343"/>
      <c r="XCB343"/>
      <c r="XCC343"/>
      <c r="XCD343"/>
      <c r="XCE343"/>
      <c r="XCF343"/>
      <c r="XCG343"/>
      <c r="XCH343"/>
      <c r="XCI343"/>
      <c r="XCJ343"/>
      <c r="XCK343"/>
      <c r="XCL343"/>
      <c r="XCM343"/>
      <c r="XCN343"/>
      <c r="XCO343"/>
      <c r="XCP343"/>
      <c r="XCQ343"/>
      <c r="XCR343"/>
      <c r="XCS343"/>
      <c r="XCT343"/>
      <c r="XCU343"/>
      <c r="XCV343"/>
      <c r="XCW343"/>
      <c r="XCX343"/>
      <c r="XCY343"/>
      <c r="XCZ343"/>
      <c r="XDA343"/>
      <c r="XDB343"/>
      <c r="XDC343"/>
      <c r="XDD343"/>
      <c r="XDE343"/>
      <c r="XDF343"/>
      <c r="XDG343"/>
      <c r="XDH343"/>
      <c r="XDI343"/>
      <c r="XDJ343"/>
      <c r="XDK343"/>
      <c r="XDL343"/>
      <c r="XDM343"/>
      <c r="XDN343"/>
      <c r="XDO343"/>
      <c r="XDP343"/>
      <c r="XDQ343"/>
      <c r="XDR343"/>
      <c r="XDS343"/>
      <c r="XDT343"/>
      <c r="XDU343"/>
      <c r="XDV343"/>
      <c r="XDW343"/>
      <c r="XDX343"/>
      <c r="XDY343"/>
      <c r="XDZ343"/>
      <c r="XEA343"/>
      <c r="XEB343"/>
      <c r="XEC343"/>
      <c r="XED343"/>
      <c r="XEE343"/>
      <c r="XEF343"/>
      <c r="XEG343"/>
      <c r="XEH343"/>
      <c r="XEI343"/>
      <c r="XEJ343"/>
      <c r="XEK343"/>
      <c r="XEL343"/>
      <c r="XEM343"/>
      <c r="XEN343"/>
      <c r="XEO343"/>
      <c r="XEP343"/>
      <c r="XEQ343"/>
      <c r="XER343"/>
      <c r="XES343"/>
    </row>
    <row r="344" s="37" customFormat="1" spans="20:16373">
      <c r="T344" s="41"/>
      <c r="XBZ344"/>
      <c r="XCA344"/>
      <c r="XCB344"/>
      <c r="XCC344"/>
      <c r="XCD344"/>
      <c r="XCE344"/>
      <c r="XCF344"/>
      <c r="XCG344"/>
      <c r="XCH344"/>
      <c r="XCI344"/>
      <c r="XCJ344"/>
      <c r="XCK344"/>
      <c r="XCL344"/>
      <c r="XCM344"/>
      <c r="XCN344"/>
      <c r="XCO344"/>
      <c r="XCP344"/>
      <c r="XCQ344"/>
      <c r="XCR344"/>
      <c r="XCS344"/>
      <c r="XCT344"/>
      <c r="XCU344"/>
      <c r="XCV344"/>
      <c r="XCW344"/>
      <c r="XCX344"/>
      <c r="XCY344"/>
      <c r="XCZ344"/>
      <c r="XDA344"/>
      <c r="XDB344"/>
      <c r="XDC344"/>
      <c r="XDD344"/>
      <c r="XDE344"/>
      <c r="XDF344"/>
      <c r="XDG344"/>
      <c r="XDH344"/>
      <c r="XDI344"/>
      <c r="XDJ344"/>
      <c r="XDK344"/>
      <c r="XDL344"/>
      <c r="XDM344"/>
      <c r="XDN344"/>
      <c r="XDO344"/>
      <c r="XDP344"/>
      <c r="XDQ344"/>
      <c r="XDR344"/>
      <c r="XDS344"/>
      <c r="XDT344"/>
      <c r="XDU344"/>
      <c r="XDV344"/>
      <c r="XDW344"/>
      <c r="XDX344"/>
      <c r="XDY344"/>
      <c r="XDZ344"/>
      <c r="XEA344"/>
      <c r="XEB344"/>
      <c r="XEC344"/>
      <c r="XED344"/>
      <c r="XEE344"/>
      <c r="XEF344"/>
      <c r="XEG344"/>
      <c r="XEH344"/>
      <c r="XEI344"/>
      <c r="XEJ344"/>
      <c r="XEK344"/>
      <c r="XEL344"/>
      <c r="XEM344"/>
      <c r="XEN344"/>
      <c r="XEO344"/>
      <c r="XEP344"/>
      <c r="XEQ344"/>
      <c r="XER344"/>
      <c r="XES344"/>
    </row>
    <row r="345" s="37" customFormat="1" spans="20:16373">
      <c r="T345" s="41"/>
      <c r="XBZ345"/>
      <c r="XCA345"/>
      <c r="XCB345"/>
      <c r="XCC345"/>
      <c r="XCD345"/>
      <c r="XCE345"/>
      <c r="XCF345"/>
      <c r="XCG345"/>
      <c r="XCH345"/>
      <c r="XCI345"/>
      <c r="XCJ345"/>
      <c r="XCK345"/>
      <c r="XCL345"/>
      <c r="XCM345"/>
      <c r="XCN345"/>
      <c r="XCO345"/>
      <c r="XCP345"/>
      <c r="XCQ345"/>
      <c r="XCR345"/>
      <c r="XCS345"/>
      <c r="XCT345"/>
      <c r="XCU345"/>
      <c r="XCV345"/>
      <c r="XCW345"/>
      <c r="XCX345"/>
      <c r="XCY345"/>
      <c r="XCZ345"/>
      <c r="XDA345"/>
      <c r="XDB345"/>
      <c r="XDC345"/>
      <c r="XDD345"/>
      <c r="XDE345"/>
      <c r="XDF345"/>
      <c r="XDG345"/>
      <c r="XDH345"/>
      <c r="XDI345"/>
      <c r="XDJ345"/>
      <c r="XDK345"/>
      <c r="XDL345"/>
      <c r="XDM345"/>
      <c r="XDN345"/>
      <c r="XDO345"/>
      <c r="XDP345"/>
      <c r="XDQ345"/>
      <c r="XDR345"/>
      <c r="XDS345"/>
      <c r="XDT345"/>
      <c r="XDU345"/>
      <c r="XDV345"/>
      <c r="XDW345"/>
      <c r="XDX345"/>
      <c r="XDY345"/>
      <c r="XDZ345"/>
      <c r="XEA345"/>
      <c r="XEB345"/>
      <c r="XEC345"/>
      <c r="XED345"/>
      <c r="XEE345"/>
      <c r="XEF345"/>
      <c r="XEG345"/>
      <c r="XEH345"/>
      <c r="XEI345"/>
      <c r="XEJ345"/>
      <c r="XEK345"/>
      <c r="XEL345"/>
      <c r="XEM345"/>
      <c r="XEN345"/>
      <c r="XEO345"/>
      <c r="XEP345"/>
      <c r="XEQ345"/>
      <c r="XER345"/>
      <c r="XES345"/>
    </row>
    <row r="346" s="37" customFormat="1" spans="20:16373">
      <c r="T346" s="41"/>
      <c r="XBZ346"/>
      <c r="XCA346"/>
      <c r="XCB346"/>
      <c r="XCC346"/>
      <c r="XCD346"/>
      <c r="XCE346"/>
      <c r="XCF346"/>
      <c r="XCG346"/>
      <c r="XCH346"/>
      <c r="XCI346"/>
      <c r="XCJ346"/>
      <c r="XCK346"/>
      <c r="XCL346"/>
      <c r="XCM346"/>
      <c r="XCN346"/>
      <c r="XCO346"/>
      <c r="XCP346"/>
      <c r="XCQ346"/>
      <c r="XCR346"/>
      <c r="XCS346"/>
      <c r="XCT346"/>
      <c r="XCU346"/>
      <c r="XCV346"/>
      <c r="XCW346"/>
      <c r="XCX346"/>
      <c r="XCY346"/>
      <c r="XCZ346"/>
      <c r="XDA346"/>
      <c r="XDB346"/>
      <c r="XDC346"/>
      <c r="XDD346"/>
      <c r="XDE346"/>
      <c r="XDF346"/>
      <c r="XDG346"/>
      <c r="XDH346"/>
      <c r="XDI346"/>
      <c r="XDJ346"/>
      <c r="XDK346"/>
      <c r="XDL346"/>
      <c r="XDM346"/>
      <c r="XDN346"/>
      <c r="XDO346"/>
      <c r="XDP346"/>
      <c r="XDQ346"/>
      <c r="XDR346"/>
      <c r="XDS346"/>
      <c r="XDT346"/>
      <c r="XDU346"/>
      <c r="XDV346"/>
      <c r="XDW346"/>
      <c r="XDX346"/>
      <c r="XDY346"/>
      <c r="XDZ346"/>
      <c r="XEA346"/>
      <c r="XEB346"/>
      <c r="XEC346"/>
      <c r="XED346"/>
      <c r="XEE346"/>
      <c r="XEF346"/>
      <c r="XEG346"/>
      <c r="XEH346"/>
      <c r="XEI346"/>
      <c r="XEJ346"/>
      <c r="XEK346"/>
      <c r="XEL346"/>
      <c r="XEM346"/>
      <c r="XEN346"/>
      <c r="XEO346"/>
      <c r="XEP346"/>
      <c r="XEQ346"/>
      <c r="XER346"/>
      <c r="XES346"/>
    </row>
    <row r="347" s="37" customFormat="1" spans="20:16373">
      <c r="T347" s="41"/>
      <c r="XBZ347"/>
      <c r="XCA347"/>
      <c r="XCB347"/>
      <c r="XCC347"/>
      <c r="XCD347"/>
      <c r="XCE347"/>
      <c r="XCF347"/>
      <c r="XCG347"/>
      <c r="XCH347"/>
      <c r="XCI347"/>
      <c r="XCJ347"/>
      <c r="XCK347"/>
      <c r="XCL347"/>
      <c r="XCM347"/>
      <c r="XCN347"/>
      <c r="XCO347"/>
      <c r="XCP347"/>
      <c r="XCQ347"/>
      <c r="XCR347"/>
      <c r="XCS347"/>
      <c r="XCT347"/>
      <c r="XCU347"/>
      <c r="XCV347"/>
      <c r="XCW347"/>
      <c r="XCX347"/>
      <c r="XCY347"/>
      <c r="XCZ347"/>
      <c r="XDA347"/>
      <c r="XDB347"/>
      <c r="XDC347"/>
      <c r="XDD347"/>
      <c r="XDE347"/>
      <c r="XDF347"/>
      <c r="XDG347"/>
      <c r="XDH347"/>
      <c r="XDI347"/>
      <c r="XDJ347"/>
      <c r="XDK347"/>
      <c r="XDL347"/>
      <c r="XDM347"/>
      <c r="XDN347"/>
      <c r="XDO347"/>
      <c r="XDP347"/>
      <c r="XDQ347"/>
      <c r="XDR347"/>
      <c r="XDS347"/>
      <c r="XDT347"/>
      <c r="XDU347"/>
      <c r="XDV347"/>
      <c r="XDW347"/>
      <c r="XDX347"/>
      <c r="XDY347"/>
      <c r="XDZ347"/>
      <c r="XEA347"/>
      <c r="XEB347"/>
      <c r="XEC347"/>
      <c r="XED347"/>
      <c r="XEE347"/>
      <c r="XEF347"/>
      <c r="XEG347"/>
      <c r="XEH347"/>
      <c r="XEI347"/>
      <c r="XEJ347"/>
      <c r="XEK347"/>
      <c r="XEL347"/>
      <c r="XEM347"/>
      <c r="XEN347"/>
      <c r="XEO347"/>
      <c r="XEP347"/>
      <c r="XEQ347"/>
      <c r="XER347"/>
      <c r="XES347"/>
    </row>
    <row r="348" s="37" customFormat="1" spans="20:16373">
      <c r="T348" s="41"/>
      <c r="XBZ348"/>
      <c r="XCA348"/>
      <c r="XCB348"/>
      <c r="XCC348"/>
      <c r="XCD348"/>
      <c r="XCE348"/>
      <c r="XCF348"/>
      <c r="XCG348"/>
      <c r="XCH348"/>
      <c r="XCI348"/>
      <c r="XCJ348"/>
      <c r="XCK348"/>
      <c r="XCL348"/>
      <c r="XCM348"/>
      <c r="XCN348"/>
      <c r="XCO348"/>
      <c r="XCP348"/>
      <c r="XCQ348"/>
      <c r="XCR348"/>
      <c r="XCS348"/>
      <c r="XCT348"/>
      <c r="XCU348"/>
      <c r="XCV348"/>
      <c r="XCW348"/>
      <c r="XCX348"/>
      <c r="XCY348"/>
      <c r="XCZ348"/>
      <c r="XDA348"/>
      <c r="XDB348"/>
      <c r="XDC348"/>
      <c r="XDD348"/>
      <c r="XDE348"/>
      <c r="XDF348"/>
      <c r="XDG348"/>
      <c r="XDH348"/>
      <c r="XDI348"/>
      <c r="XDJ348"/>
      <c r="XDK348"/>
      <c r="XDL348"/>
      <c r="XDM348"/>
      <c r="XDN348"/>
      <c r="XDO348"/>
      <c r="XDP348"/>
      <c r="XDQ348"/>
      <c r="XDR348"/>
      <c r="XDS348"/>
      <c r="XDT348"/>
      <c r="XDU348"/>
      <c r="XDV348"/>
      <c r="XDW348"/>
      <c r="XDX348"/>
      <c r="XDY348"/>
      <c r="XDZ348"/>
      <c r="XEA348"/>
      <c r="XEB348"/>
      <c r="XEC348"/>
      <c r="XED348"/>
      <c r="XEE348"/>
      <c r="XEF348"/>
      <c r="XEG348"/>
      <c r="XEH348"/>
      <c r="XEI348"/>
      <c r="XEJ348"/>
      <c r="XEK348"/>
      <c r="XEL348"/>
      <c r="XEM348"/>
      <c r="XEN348"/>
      <c r="XEO348"/>
      <c r="XEP348"/>
      <c r="XEQ348"/>
      <c r="XER348"/>
      <c r="XES348"/>
    </row>
    <row r="349" s="37" customFormat="1" spans="20:16373">
      <c r="T349" s="41"/>
      <c r="XBZ349"/>
      <c r="XCA349"/>
      <c r="XCB349"/>
      <c r="XCC349"/>
      <c r="XCD349"/>
      <c r="XCE349"/>
      <c r="XCF349"/>
      <c r="XCG349"/>
      <c r="XCH349"/>
      <c r="XCI349"/>
      <c r="XCJ349"/>
      <c r="XCK349"/>
      <c r="XCL349"/>
      <c r="XCM349"/>
      <c r="XCN349"/>
      <c r="XCO349"/>
      <c r="XCP349"/>
      <c r="XCQ349"/>
      <c r="XCR349"/>
      <c r="XCS349"/>
      <c r="XCT349"/>
      <c r="XCU349"/>
      <c r="XCV349"/>
      <c r="XCW349"/>
      <c r="XCX349"/>
      <c r="XCY349"/>
      <c r="XCZ349"/>
      <c r="XDA349"/>
      <c r="XDB349"/>
      <c r="XDC349"/>
      <c r="XDD349"/>
      <c r="XDE349"/>
      <c r="XDF349"/>
      <c r="XDG349"/>
      <c r="XDH349"/>
      <c r="XDI349"/>
      <c r="XDJ349"/>
      <c r="XDK349"/>
      <c r="XDL349"/>
      <c r="XDM349"/>
      <c r="XDN349"/>
      <c r="XDO349"/>
      <c r="XDP349"/>
      <c r="XDQ349"/>
      <c r="XDR349"/>
      <c r="XDS349"/>
      <c r="XDT349"/>
      <c r="XDU349"/>
      <c r="XDV349"/>
      <c r="XDW349"/>
      <c r="XDX349"/>
      <c r="XDY349"/>
      <c r="XDZ349"/>
      <c r="XEA349"/>
      <c r="XEB349"/>
      <c r="XEC349"/>
      <c r="XED349"/>
      <c r="XEE349"/>
      <c r="XEF349"/>
      <c r="XEG349"/>
      <c r="XEH349"/>
      <c r="XEI349"/>
      <c r="XEJ349"/>
      <c r="XEK349"/>
      <c r="XEL349"/>
      <c r="XEM349"/>
      <c r="XEN349"/>
      <c r="XEO349"/>
      <c r="XEP349"/>
      <c r="XEQ349"/>
      <c r="XER349"/>
      <c r="XES349"/>
    </row>
    <row r="350" s="37" customFormat="1" spans="20:16373">
      <c r="T350" s="41"/>
      <c r="XBZ350"/>
      <c r="XCA350"/>
      <c r="XCB350"/>
      <c r="XCC350"/>
      <c r="XCD350"/>
      <c r="XCE350"/>
      <c r="XCF350"/>
      <c r="XCG350"/>
      <c r="XCH350"/>
      <c r="XCI350"/>
      <c r="XCJ350"/>
      <c r="XCK350"/>
      <c r="XCL350"/>
      <c r="XCM350"/>
      <c r="XCN350"/>
      <c r="XCO350"/>
      <c r="XCP350"/>
      <c r="XCQ350"/>
      <c r="XCR350"/>
      <c r="XCS350"/>
      <c r="XCT350"/>
      <c r="XCU350"/>
      <c r="XCV350"/>
      <c r="XCW350"/>
      <c r="XCX350"/>
      <c r="XCY350"/>
      <c r="XCZ350"/>
      <c r="XDA350"/>
      <c r="XDB350"/>
      <c r="XDC350"/>
      <c r="XDD350"/>
      <c r="XDE350"/>
      <c r="XDF350"/>
      <c r="XDG350"/>
      <c r="XDH350"/>
      <c r="XDI350"/>
      <c r="XDJ350"/>
      <c r="XDK350"/>
      <c r="XDL350"/>
      <c r="XDM350"/>
      <c r="XDN350"/>
      <c r="XDO350"/>
      <c r="XDP350"/>
      <c r="XDQ350"/>
      <c r="XDR350"/>
      <c r="XDS350"/>
      <c r="XDT350"/>
      <c r="XDU350"/>
      <c r="XDV350"/>
      <c r="XDW350"/>
      <c r="XDX350"/>
      <c r="XDY350"/>
      <c r="XDZ350"/>
      <c r="XEA350"/>
      <c r="XEB350"/>
      <c r="XEC350"/>
      <c r="XED350"/>
      <c r="XEE350"/>
      <c r="XEF350"/>
      <c r="XEG350"/>
      <c r="XEH350"/>
      <c r="XEI350"/>
      <c r="XEJ350"/>
      <c r="XEK350"/>
      <c r="XEL350"/>
      <c r="XEM350"/>
      <c r="XEN350"/>
      <c r="XEO350"/>
      <c r="XEP350"/>
      <c r="XEQ350"/>
      <c r="XER350"/>
      <c r="XES350"/>
    </row>
    <row r="351" s="37" customFormat="1" spans="20:16373">
      <c r="T351" s="41"/>
      <c r="XBZ351"/>
      <c r="XCA351"/>
      <c r="XCB351"/>
      <c r="XCC351"/>
      <c r="XCD351"/>
      <c r="XCE351"/>
      <c r="XCF351"/>
      <c r="XCG351"/>
      <c r="XCH351"/>
      <c r="XCI351"/>
      <c r="XCJ351"/>
      <c r="XCK351"/>
      <c r="XCL351"/>
      <c r="XCM351"/>
      <c r="XCN351"/>
      <c r="XCO351"/>
      <c r="XCP351"/>
      <c r="XCQ351"/>
      <c r="XCR351"/>
      <c r="XCS351"/>
      <c r="XCT351"/>
      <c r="XCU351"/>
      <c r="XCV351"/>
      <c r="XCW351"/>
      <c r="XCX351"/>
      <c r="XCY351"/>
      <c r="XCZ351"/>
      <c r="XDA351"/>
      <c r="XDB351"/>
      <c r="XDC351"/>
      <c r="XDD351"/>
      <c r="XDE351"/>
      <c r="XDF351"/>
      <c r="XDG351"/>
      <c r="XDH351"/>
      <c r="XDI351"/>
      <c r="XDJ351"/>
      <c r="XDK351"/>
      <c r="XDL351"/>
      <c r="XDM351"/>
      <c r="XDN351"/>
      <c r="XDO351"/>
      <c r="XDP351"/>
      <c r="XDQ351"/>
      <c r="XDR351"/>
      <c r="XDS351"/>
      <c r="XDT351"/>
      <c r="XDU351"/>
      <c r="XDV351"/>
      <c r="XDW351"/>
      <c r="XDX351"/>
      <c r="XDY351"/>
      <c r="XDZ351"/>
      <c r="XEA351"/>
      <c r="XEB351"/>
      <c r="XEC351"/>
      <c r="XED351"/>
      <c r="XEE351"/>
      <c r="XEF351"/>
      <c r="XEG351"/>
      <c r="XEH351"/>
      <c r="XEI351"/>
      <c r="XEJ351"/>
      <c r="XEK351"/>
      <c r="XEL351"/>
      <c r="XEM351"/>
      <c r="XEN351"/>
      <c r="XEO351"/>
      <c r="XEP351"/>
      <c r="XEQ351"/>
      <c r="XER351"/>
      <c r="XES351"/>
    </row>
    <row r="352" s="37" customFormat="1" spans="20:16373">
      <c r="T352" s="41"/>
      <c r="XBZ352"/>
      <c r="XCA352"/>
      <c r="XCB352"/>
      <c r="XCC352"/>
      <c r="XCD352"/>
      <c r="XCE352"/>
      <c r="XCF352"/>
      <c r="XCG352"/>
      <c r="XCH352"/>
      <c r="XCI352"/>
      <c r="XCJ352"/>
      <c r="XCK352"/>
      <c r="XCL352"/>
      <c r="XCM352"/>
      <c r="XCN352"/>
      <c r="XCO352"/>
      <c r="XCP352"/>
      <c r="XCQ352"/>
      <c r="XCR352"/>
      <c r="XCS352"/>
      <c r="XCT352"/>
      <c r="XCU352"/>
      <c r="XCV352"/>
      <c r="XCW352"/>
      <c r="XCX352"/>
      <c r="XCY352"/>
      <c r="XCZ352"/>
      <c r="XDA352"/>
      <c r="XDB352"/>
      <c r="XDC352"/>
      <c r="XDD352"/>
      <c r="XDE352"/>
      <c r="XDF352"/>
      <c r="XDG352"/>
      <c r="XDH352"/>
      <c r="XDI352"/>
      <c r="XDJ352"/>
      <c r="XDK352"/>
      <c r="XDL352"/>
      <c r="XDM352"/>
      <c r="XDN352"/>
      <c r="XDO352"/>
      <c r="XDP352"/>
      <c r="XDQ352"/>
      <c r="XDR352"/>
      <c r="XDS352"/>
      <c r="XDT352"/>
      <c r="XDU352"/>
      <c r="XDV352"/>
      <c r="XDW352"/>
      <c r="XDX352"/>
      <c r="XDY352"/>
      <c r="XDZ352"/>
      <c r="XEA352"/>
      <c r="XEB352"/>
      <c r="XEC352"/>
      <c r="XED352"/>
      <c r="XEE352"/>
      <c r="XEF352"/>
      <c r="XEG352"/>
      <c r="XEH352"/>
      <c r="XEI352"/>
      <c r="XEJ352"/>
      <c r="XEK352"/>
      <c r="XEL352"/>
      <c r="XEM352"/>
      <c r="XEN352"/>
      <c r="XEO352"/>
      <c r="XEP352"/>
      <c r="XEQ352"/>
      <c r="XER352"/>
      <c r="XES352"/>
    </row>
    <row r="353" s="37" customFormat="1" spans="20:16373">
      <c r="T353" s="41"/>
      <c r="XBZ353"/>
      <c r="XCA353"/>
      <c r="XCB353"/>
      <c r="XCC353"/>
      <c r="XCD353"/>
      <c r="XCE353"/>
      <c r="XCF353"/>
      <c r="XCG353"/>
      <c r="XCH353"/>
      <c r="XCI353"/>
      <c r="XCJ353"/>
      <c r="XCK353"/>
      <c r="XCL353"/>
      <c r="XCM353"/>
      <c r="XCN353"/>
      <c r="XCO353"/>
      <c r="XCP353"/>
      <c r="XCQ353"/>
      <c r="XCR353"/>
      <c r="XCS353"/>
      <c r="XCT353"/>
      <c r="XCU353"/>
      <c r="XCV353"/>
      <c r="XCW353"/>
      <c r="XCX353"/>
      <c r="XCY353"/>
      <c r="XCZ353"/>
      <c r="XDA353"/>
      <c r="XDB353"/>
      <c r="XDC353"/>
      <c r="XDD353"/>
      <c r="XDE353"/>
      <c r="XDF353"/>
      <c r="XDG353"/>
      <c r="XDH353"/>
      <c r="XDI353"/>
      <c r="XDJ353"/>
      <c r="XDK353"/>
      <c r="XDL353"/>
      <c r="XDM353"/>
      <c r="XDN353"/>
      <c r="XDO353"/>
      <c r="XDP353"/>
      <c r="XDQ353"/>
      <c r="XDR353"/>
      <c r="XDS353"/>
      <c r="XDT353"/>
      <c r="XDU353"/>
      <c r="XDV353"/>
      <c r="XDW353"/>
      <c r="XDX353"/>
      <c r="XDY353"/>
      <c r="XDZ353"/>
      <c r="XEA353"/>
      <c r="XEB353"/>
      <c r="XEC353"/>
      <c r="XED353"/>
      <c r="XEE353"/>
      <c r="XEF353"/>
      <c r="XEG353"/>
      <c r="XEH353"/>
      <c r="XEI353"/>
      <c r="XEJ353"/>
      <c r="XEK353"/>
      <c r="XEL353"/>
      <c r="XEM353"/>
      <c r="XEN353"/>
      <c r="XEO353"/>
      <c r="XEP353"/>
      <c r="XEQ353"/>
      <c r="XER353"/>
      <c r="XES353"/>
    </row>
    <row r="354" s="37" customFormat="1" spans="20:16373">
      <c r="T354" s="41"/>
      <c r="XBZ354"/>
      <c r="XCA354"/>
      <c r="XCB354"/>
      <c r="XCC354"/>
      <c r="XCD354"/>
      <c r="XCE354"/>
      <c r="XCF354"/>
      <c r="XCG354"/>
      <c r="XCH354"/>
      <c r="XCI354"/>
      <c r="XCJ354"/>
      <c r="XCK354"/>
      <c r="XCL354"/>
      <c r="XCM354"/>
      <c r="XCN354"/>
      <c r="XCO354"/>
      <c r="XCP354"/>
      <c r="XCQ354"/>
      <c r="XCR354"/>
      <c r="XCS354"/>
      <c r="XCT354"/>
      <c r="XCU354"/>
      <c r="XCV354"/>
      <c r="XCW354"/>
      <c r="XCX354"/>
      <c r="XCY354"/>
      <c r="XCZ354"/>
      <c r="XDA354"/>
      <c r="XDB354"/>
      <c r="XDC354"/>
      <c r="XDD354"/>
      <c r="XDE354"/>
      <c r="XDF354"/>
      <c r="XDG354"/>
      <c r="XDH354"/>
      <c r="XDI354"/>
      <c r="XDJ354"/>
      <c r="XDK354"/>
      <c r="XDL354"/>
      <c r="XDM354"/>
      <c r="XDN354"/>
      <c r="XDO354"/>
      <c r="XDP354"/>
      <c r="XDQ354"/>
      <c r="XDR354"/>
      <c r="XDS354"/>
      <c r="XDT354"/>
      <c r="XDU354"/>
      <c r="XDV354"/>
      <c r="XDW354"/>
      <c r="XDX354"/>
      <c r="XDY354"/>
      <c r="XDZ354"/>
      <c r="XEA354"/>
      <c r="XEB354"/>
      <c r="XEC354"/>
      <c r="XED354"/>
      <c r="XEE354"/>
      <c r="XEF354"/>
      <c r="XEG354"/>
      <c r="XEH354"/>
      <c r="XEI354"/>
      <c r="XEJ354"/>
      <c r="XEK354"/>
      <c r="XEL354"/>
      <c r="XEM354"/>
      <c r="XEN354"/>
      <c r="XEO354"/>
      <c r="XEP354"/>
      <c r="XEQ354"/>
      <c r="XER354"/>
      <c r="XES354"/>
    </row>
    <row r="355" s="37" customFormat="1" spans="20:16373">
      <c r="T355" s="41"/>
      <c r="XBZ355"/>
      <c r="XCA355"/>
      <c r="XCB355"/>
      <c r="XCC355"/>
      <c r="XCD355"/>
      <c r="XCE355"/>
      <c r="XCF355"/>
      <c r="XCG355"/>
      <c r="XCH355"/>
      <c r="XCI355"/>
      <c r="XCJ355"/>
      <c r="XCK355"/>
      <c r="XCL355"/>
      <c r="XCM355"/>
      <c r="XCN355"/>
      <c r="XCO355"/>
      <c r="XCP355"/>
      <c r="XCQ355"/>
      <c r="XCR355"/>
      <c r="XCS355"/>
      <c r="XCT355"/>
      <c r="XCU355"/>
      <c r="XCV355"/>
      <c r="XCW355"/>
      <c r="XCX355"/>
      <c r="XCY355"/>
      <c r="XCZ355"/>
      <c r="XDA355"/>
      <c r="XDB355"/>
      <c r="XDC355"/>
      <c r="XDD355"/>
      <c r="XDE355"/>
      <c r="XDF355"/>
      <c r="XDG355"/>
      <c r="XDH355"/>
      <c r="XDI355"/>
      <c r="XDJ355"/>
      <c r="XDK355"/>
      <c r="XDL355"/>
      <c r="XDM355"/>
      <c r="XDN355"/>
      <c r="XDO355"/>
      <c r="XDP355"/>
      <c r="XDQ355"/>
      <c r="XDR355"/>
      <c r="XDS355"/>
      <c r="XDT355"/>
      <c r="XDU355"/>
      <c r="XDV355"/>
      <c r="XDW355"/>
      <c r="XDX355"/>
      <c r="XDY355"/>
      <c r="XDZ355"/>
      <c r="XEA355"/>
      <c r="XEB355"/>
      <c r="XEC355"/>
      <c r="XED355"/>
      <c r="XEE355"/>
      <c r="XEF355"/>
      <c r="XEG355"/>
      <c r="XEH355"/>
      <c r="XEI355"/>
      <c r="XEJ355"/>
      <c r="XEK355"/>
      <c r="XEL355"/>
      <c r="XEM355"/>
      <c r="XEN355"/>
      <c r="XEO355"/>
      <c r="XEP355"/>
      <c r="XEQ355"/>
      <c r="XER355"/>
      <c r="XES355"/>
    </row>
    <row r="356" s="37" customFormat="1" spans="20:16373">
      <c r="T356" s="41"/>
      <c r="XBZ356"/>
      <c r="XCA356"/>
      <c r="XCB356"/>
      <c r="XCC356"/>
      <c r="XCD356"/>
      <c r="XCE356"/>
      <c r="XCF356"/>
      <c r="XCG356"/>
      <c r="XCH356"/>
      <c r="XCI356"/>
      <c r="XCJ356"/>
      <c r="XCK356"/>
      <c r="XCL356"/>
      <c r="XCM356"/>
      <c r="XCN356"/>
      <c r="XCO356"/>
      <c r="XCP356"/>
      <c r="XCQ356"/>
      <c r="XCR356"/>
      <c r="XCS356"/>
      <c r="XCT356"/>
      <c r="XCU356"/>
      <c r="XCV356"/>
      <c r="XCW356"/>
      <c r="XCX356"/>
      <c r="XCY356"/>
      <c r="XCZ356"/>
      <c r="XDA356"/>
      <c r="XDB356"/>
      <c r="XDC356"/>
      <c r="XDD356"/>
      <c r="XDE356"/>
      <c r="XDF356"/>
      <c r="XDG356"/>
      <c r="XDH356"/>
      <c r="XDI356"/>
      <c r="XDJ356"/>
      <c r="XDK356"/>
      <c r="XDL356"/>
      <c r="XDM356"/>
      <c r="XDN356"/>
      <c r="XDO356"/>
      <c r="XDP356"/>
      <c r="XDQ356"/>
      <c r="XDR356"/>
      <c r="XDS356"/>
      <c r="XDT356"/>
      <c r="XDU356"/>
      <c r="XDV356"/>
      <c r="XDW356"/>
      <c r="XDX356"/>
      <c r="XDY356"/>
      <c r="XDZ356"/>
      <c r="XEA356"/>
      <c r="XEB356"/>
      <c r="XEC356"/>
      <c r="XED356"/>
      <c r="XEE356"/>
      <c r="XEF356"/>
      <c r="XEG356"/>
      <c r="XEH356"/>
      <c r="XEI356"/>
      <c r="XEJ356"/>
      <c r="XEK356"/>
      <c r="XEL356"/>
      <c r="XEM356"/>
      <c r="XEN356"/>
      <c r="XEO356"/>
      <c r="XEP356"/>
      <c r="XEQ356"/>
      <c r="XER356"/>
      <c r="XES356"/>
    </row>
    <row r="357" s="37" customFormat="1" spans="20:16373">
      <c r="T357" s="41"/>
      <c r="XBZ357"/>
      <c r="XCA357"/>
      <c r="XCB357"/>
      <c r="XCC357"/>
      <c r="XCD357"/>
      <c r="XCE357"/>
      <c r="XCF357"/>
      <c r="XCG357"/>
      <c r="XCH357"/>
      <c r="XCI357"/>
      <c r="XCJ357"/>
      <c r="XCK357"/>
      <c r="XCL357"/>
      <c r="XCM357"/>
      <c r="XCN357"/>
      <c r="XCO357"/>
      <c r="XCP357"/>
      <c r="XCQ357"/>
      <c r="XCR357"/>
      <c r="XCS357"/>
      <c r="XCT357"/>
      <c r="XCU357"/>
      <c r="XCV357"/>
      <c r="XCW357"/>
      <c r="XCX357"/>
      <c r="XCY357"/>
      <c r="XCZ357"/>
      <c r="XDA357"/>
      <c r="XDB357"/>
      <c r="XDC357"/>
      <c r="XDD357"/>
      <c r="XDE357"/>
      <c r="XDF357"/>
      <c r="XDG357"/>
      <c r="XDH357"/>
      <c r="XDI357"/>
      <c r="XDJ357"/>
      <c r="XDK357"/>
      <c r="XDL357"/>
      <c r="XDM357"/>
      <c r="XDN357"/>
      <c r="XDO357"/>
      <c r="XDP357"/>
      <c r="XDQ357"/>
      <c r="XDR357"/>
      <c r="XDS357"/>
      <c r="XDT357"/>
      <c r="XDU357"/>
      <c r="XDV357"/>
      <c r="XDW357"/>
      <c r="XDX357"/>
      <c r="XDY357"/>
      <c r="XDZ357"/>
      <c r="XEA357"/>
      <c r="XEB357"/>
      <c r="XEC357"/>
      <c r="XED357"/>
      <c r="XEE357"/>
      <c r="XEF357"/>
      <c r="XEG357"/>
      <c r="XEH357"/>
      <c r="XEI357"/>
      <c r="XEJ357"/>
      <c r="XEK357"/>
      <c r="XEL357"/>
      <c r="XEM357"/>
      <c r="XEN357"/>
      <c r="XEO357"/>
      <c r="XEP357"/>
      <c r="XEQ357"/>
      <c r="XER357"/>
      <c r="XES357"/>
    </row>
    <row r="358" s="37" customFormat="1" spans="20:16373">
      <c r="T358" s="41"/>
      <c r="XBZ358"/>
      <c r="XCA358"/>
      <c r="XCB358"/>
      <c r="XCC358"/>
      <c r="XCD358"/>
      <c r="XCE358"/>
      <c r="XCF358"/>
      <c r="XCG358"/>
      <c r="XCH358"/>
      <c r="XCI358"/>
      <c r="XCJ358"/>
      <c r="XCK358"/>
      <c r="XCL358"/>
      <c r="XCM358"/>
      <c r="XCN358"/>
      <c r="XCO358"/>
      <c r="XCP358"/>
      <c r="XCQ358"/>
      <c r="XCR358"/>
      <c r="XCS358"/>
      <c r="XCT358"/>
      <c r="XCU358"/>
      <c r="XCV358"/>
      <c r="XCW358"/>
      <c r="XCX358"/>
      <c r="XCY358"/>
      <c r="XCZ358"/>
      <c r="XDA358"/>
      <c r="XDB358"/>
      <c r="XDC358"/>
      <c r="XDD358"/>
      <c r="XDE358"/>
      <c r="XDF358"/>
      <c r="XDG358"/>
      <c r="XDH358"/>
      <c r="XDI358"/>
      <c r="XDJ358"/>
      <c r="XDK358"/>
      <c r="XDL358"/>
      <c r="XDM358"/>
      <c r="XDN358"/>
      <c r="XDO358"/>
      <c r="XDP358"/>
      <c r="XDQ358"/>
      <c r="XDR358"/>
      <c r="XDS358"/>
      <c r="XDT358"/>
      <c r="XDU358"/>
      <c r="XDV358"/>
      <c r="XDW358"/>
      <c r="XDX358"/>
      <c r="XDY358"/>
      <c r="XDZ358"/>
      <c r="XEA358"/>
      <c r="XEB358"/>
      <c r="XEC358"/>
      <c r="XED358"/>
      <c r="XEE358"/>
      <c r="XEF358"/>
      <c r="XEG358"/>
      <c r="XEH358"/>
      <c r="XEI358"/>
      <c r="XEJ358"/>
      <c r="XEK358"/>
      <c r="XEL358"/>
      <c r="XEM358"/>
      <c r="XEN358"/>
      <c r="XEO358"/>
      <c r="XEP358"/>
      <c r="XEQ358"/>
      <c r="XER358"/>
      <c r="XES358"/>
    </row>
    <row r="359" s="37" customFormat="1" spans="20:16373">
      <c r="T359" s="41"/>
      <c r="XBZ359"/>
      <c r="XCA359"/>
      <c r="XCB359"/>
      <c r="XCC359"/>
      <c r="XCD359"/>
      <c r="XCE359"/>
      <c r="XCF359"/>
      <c r="XCG359"/>
      <c r="XCH359"/>
      <c r="XCI359"/>
      <c r="XCJ359"/>
      <c r="XCK359"/>
      <c r="XCL359"/>
      <c r="XCM359"/>
      <c r="XCN359"/>
      <c r="XCO359"/>
      <c r="XCP359"/>
      <c r="XCQ359"/>
      <c r="XCR359"/>
      <c r="XCS359"/>
      <c r="XCT359"/>
      <c r="XCU359"/>
      <c r="XCV359"/>
      <c r="XCW359"/>
      <c r="XCX359"/>
      <c r="XCY359"/>
      <c r="XCZ359"/>
      <c r="XDA359"/>
      <c r="XDB359"/>
      <c r="XDC359"/>
      <c r="XDD359"/>
      <c r="XDE359"/>
      <c r="XDF359"/>
      <c r="XDG359"/>
      <c r="XDH359"/>
      <c r="XDI359"/>
      <c r="XDJ359"/>
      <c r="XDK359"/>
      <c r="XDL359"/>
      <c r="XDM359"/>
      <c r="XDN359"/>
      <c r="XDO359"/>
      <c r="XDP359"/>
      <c r="XDQ359"/>
      <c r="XDR359"/>
      <c r="XDS359"/>
      <c r="XDT359"/>
      <c r="XDU359"/>
      <c r="XDV359"/>
      <c r="XDW359"/>
      <c r="XDX359"/>
      <c r="XDY359"/>
      <c r="XDZ359"/>
      <c r="XEA359"/>
      <c r="XEB359"/>
      <c r="XEC359"/>
      <c r="XED359"/>
      <c r="XEE359"/>
      <c r="XEF359"/>
      <c r="XEG359"/>
      <c r="XEH359"/>
      <c r="XEI359"/>
      <c r="XEJ359"/>
      <c r="XEK359"/>
      <c r="XEL359"/>
      <c r="XEM359"/>
      <c r="XEN359"/>
      <c r="XEO359"/>
      <c r="XEP359"/>
      <c r="XEQ359"/>
      <c r="XER359"/>
      <c r="XES359"/>
    </row>
    <row r="360" s="37" customFormat="1" spans="20:16373">
      <c r="T360" s="41"/>
      <c r="XBZ360"/>
      <c r="XCA360"/>
      <c r="XCB360"/>
      <c r="XCC360"/>
      <c r="XCD360"/>
      <c r="XCE360"/>
      <c r="XCF360"/>
      <c r="XCG360"/>
      <c r="XCH360"/>
      <c r="XCI360"/>
      <c r="XCJ360"/>
      <c r="XCK360"/>
      <c r="XCL360"/>
      <c r="XCM360"/>
      <c r="XCN360"/>
      <c r="XCO360"/>
      <c r="XCP360"/>
      <c r="XCQ360"/>
      <c r="XCR360"/>
      <c r="XCS360"/>
      <c r="XCT360"/>
      <c r="XCU360"/>
      <c r="XCV360"/>
      <c r="XCW360"/>
      <c r="XCX360"/>
      <c r="XCY360"/>
      <c r="XCZ360"/>
      <c r="XDA360"/>
      <c r="XDB360"/>
      <c r="XDC360"/>
      <c r="XDD360"/>
      <c r="XDE360"/>
      <c r="XDF360"/>
      <c r="XDG360"/>
      <c r="XDH360"/>
      <c r="XDI360"/>
      <c r="XDJ360"/>
      <c r="XDK360"/>
      <c r="XDL360"/>
      <c r="XDM360"/>
      <c r="XDN360"/>
      <c r="XDO360"/>
      <c r="XDP360"/>
      <c r="XDQ360"/>
      <c r="XDR360"/>
      <c r="XDS360"/>
      <c r="XDT360"/>
      <c r="XDU360"/>
      <c r="XDV360"/>
      <c r="XDW360"/>
      <c r="XDX360"/>
      <c r="XDY360"/>
      <c r="XDZ360"/>
      <c r="XEA360"/>
      <c r="XEB360"/>
      <c r="XEC360"/>
      <c r="XED360"/>
      <c r="XEE360"/>
      <c r="XEF360"/>
      <c r="XEG360"/>
      <c r="XEH360"/>
      <c r="XEI360"/>
      <c r="XEJ360"/>
      <c r="XEK360"/>
      <c r="XEL360"/>
      <c r="XEM360"/>
      <c r="XEN360"/>
      <c r="XEO360"/>
      <c r="XEP360"/>
      <c r="XEQ360"/>
      <c r="XER360"/>
      <c r="XES360"/>
    </row>
    <row r="361" s="37" customFormat="1" spans="20:16373">
      <c r="T361" s="41"/>
      <c r="XBZ361"/>
      <c r="XCA361"/>
      <c r="XCB361"/>
      <c r="XCC361"/>
      <c r="XCD361"/>
      <c r="XCE361"/>
      <c r="XCF361"/>
      <c r="XCG361"/>
      <c r="XCH361"/>
      <c r="XCI361"/>
      <c r="XCJ361"/>
      <c r="XCK361"/>
      <c r="XCL361"/>
      <c r="XCM361"/>
      <c r="XCN361"/>
      <c r="XCO361"/>
      <c r="XCP361"/>
      <c r="XCQ361"/>
      <c r="XCR361"/>
      <c r="XCS361"/>
      <c r="XCT361"/>
      <c r="XCU361"/>
      <c r="XCV361"/>
      <c r="XCW361"/>
      <c r="XCX361"/>
      <c r="XCY361"/>
      <c r="XCZ361"/>
      <c r="XDA361"/>
      <c r="XDB361"/>
      <c r="XDC361"/>
      <c r="XDD361"/>
      <c r="XDE361"/>
      <c r="XDF361"/>
      <c r="XDG361"/>
      <c r="XDH361"/>
      <c r="XDI361"/>
      <c r="XDJ361"/>
      <c r="XDK361"/>
      <c r="XDL361"/>
      <c r="XDM361"/>
      <c r="XDN361"/>
      <c r="XDO361"/>
      <c r="XDP361"/>
      <c r="XDQ361"/>
      <c r="XDR361"/>
      <c r="XDS361"/>
      <c r="XDT361"/>
      <c r="XDU361"/>
      <c r="XDV361"/>
      <c r="XDW361"/>
      <c r="XDX361"/>
      <c r="XDY361"/>
      <c r="XDZ361"/>
      <c r="XEA361"/>
      <c r="XEB361"/>
      <c r="XEC361"/>
      <c r="XED361"/>
      <c r="XEE361"/>
      <c r="XEF361"/>
      <c r="XEG361"/>
      <c r="XEH361"/>
      <c r="XEI361"/>
      <c r="XEJ361"/>
      <c r="XEK361"/>
      <c r="XEL361"/>
      <c r="XEM361"/>
      <c r="XEN361"/>
      <c r="XEO361"/>
      <c r="XEP361"/>
      <c r="XEQ361"/>
      <c r="XER361"/>
      <c r="XES361"/>
    </row>
    <row r="362" s="37" customFormat="1" spans="20:16373">
      <c r="T362" s="41"/>
      <c r="XBZ362"/>
      <c r="XCA362"/>
      <c r="XCB362"/>
      <c r="XCC362"/>
      <c r="XCD362"/>
      <c r="XCE362"/>
      <c r="XCF362"/>
      <c r="XCG362"/>
      <c r="XCH362"/>
      <c r="XCI362"/>
      <c r="XCJ362"/>
      <c r="XCK362"/>
      <c r="XCL362"/>
      <c r="XCM362"/>
      <c r="XCN362"/>
      <c r="XCO362"/>
      <c r="XCP362"/>
      <c r="XCQ362"/>
      <c r="XCR362"/>
      <c r="XCS362"/>
      <c r="XCT362"/>
      <c r="XCU362"/>
      <c r="XCV362"/>
      <c r="XCW362"/>
      <c r="XCX362"/>
      <c r="XCY362"/>
      <c r="XCZ362"/>
      <c r="XDA362"/>
      <c r="XDB362"/>
      <c r="XDC362"/>
      <c r="XDD362"/>
      <c r="XDE362"/>
      <c r="XDF362"/>
      <c r="XDG362"/>
      <c r="XDH362"/>
      <c r="XDI362"/>
      <c r="XDJ362"/>
      <c r="XDK362"/>
      <c r="XDL362"/>
      <c r="XDM362"/>
      <c r="XDN362"/>
      <c r="XDO362"/>
      <c r="XDP362"/>
      <c r="XDQ362"/>
      <c r="XDR362"/>
      <c r="XDS362"/>
      <c r="XDT362"/>
      <c r="XDU362"/>
      <c r="XDV362"/>
      <c r="XDW362"/>
      <c r="XDX362"/>
      <c r="XDY362"/>
      <c r="XDZ362"/>
      <c r="XEA362"/>
      <c r="XEB362"/>
      <c r="XEC362"/>
      <c r="XED362"/>
      <c r="XEE362"/>
      <c r="XEF362"/>
      <c r="XEG362"/>
      <c r="XEH362"/>
      <c r="XEI362"/>
      <c r="XEJ362"/>
      <c r="XEK362"/>
      <c r="XEL362"/>
      <c r="XEM362"/>
      <c r="XEN362"/>
      <c r="XEO362"/>
      <c r="XEP362"/>
      <c r="XEQ362"/>
      <c r="XER362"/>
      <c r="XES362"/>
    </row>
    <row r="363" s="37" customFormat="1" spans="20:16373">
      <c r="T363" s="41"/>
      <c r="XBZ363"/>
      <c r="XCA363"/>
      <c r="XCB363"/>
      <c r="XCC363"/>
      <c r="XCD363"/>
      <c r="XCE363"/>
      <c r="XCF363"/>
      <c r="XCG363"/>
      <c r="XCH363"/>
      <c r="XCI363"/>
      <c r="XCJ363"/>
      <c r="XCK363"/>
      <c r="XCL363"/>
      <c r="XCM363"/>
      <c r="XCN363"/>
      <c r="XCO363"/>
      <c r="XCP363"/>
      <c r="XCQ363"/>
      <c r="XCR363"/>
      <c r="XCS363"/>
      <c r="XCT363"/>
      <c r="XCU363"/>
      <c r="XCV363"/>
      <c r="XCW363"/>
      <c r="XCX363"/>
      <c r="XCY363"/>
      <c r="XCZ363"/>
      <c r="XDA363"/>
      <c r="XDB363"/>
      <c r="XDC363"/>
      <c r="XDD363"/>
      <c r="XDE363"/>
      <c r="XDF363"/>
      <c r="XDG363"/>
      <c r="XDH363"/>
      <c r="XDI363"/>
      <c r="XDJ363"/>
      <c r="XDK363"/>
      <c r="XDL363"/>
      <c r="XDM363"/>
      <c r="XDN363"/>
      <c r="XDO363"/>
      <c r="XDP363"/>
      <c r="XDQ363"/>
      <c r="XDR363"/>
      <c r="XDS363"/>
      <c r="XDT363"/>
      <c r="XDU363"/>
      <c r="XDV363"/>
      <c r="XDW363"/>
      <c r="XDX363"/>
      <c r="XDY363"/>
      <c r="XDZ363"/>
      <c r="XEA363"/>
      <c r="XEB363"/>
      <c r="XEC363"/>
      <c r="XED363"/>
      <c r="XEE363"/>
      <c r="XEF363"/>
      <c r="XEG363"/>
      <c r="XEH363"/>
      <c r="XEI363"/>
      <c r="XEJ363"/>
      <c r="XEK363"/>
      <c r="XEL363"/>
      <c r="XEM363"/>
      <c r="XEN363"/>
      <c r="XEO363"/>
      <c r="XEP363"/>
      <c r="XEQ363"/>
      <c r="XER363"/>
      <c r="XES363"/>
    </row>
    <row r="364" s="37" customFormat="1" spans="20:16373">
      <c r="T364" s="41"/>
      <c r="XBZ364"/>
      <c r="XCA364"/>
      <c r="XCB364"/>
      <c r="XCC364"/>
      <c r="XCD364"/>
      <c r="XCE364"/>
      <c r="XCF364"/>
      <c r="XCG364"/>
      <c r="XCH364"/>
      <c r="XCI364"/>
      <c r="XCJ364"/>
      <c r="XCK364"/>
      <c r="XCL364"/>
      <c r="XCM364"/>
      <c r="XCN364"/>
      <c r="XCO364"/>
      <c r="XCP364"/>
      <c r="XCQ364"/>
      <c r="XCR364"/>
      <c r="XCS364"/>
      <c r="XCT364"/>
      <c r="XCU364"/>
      <c r="XCV364"/>
      <c r="XCW364"/>
      <c r="XCX364"/>
      <c r="XCY364"/>
      <c r="XCZ364"/>
      <c r="XDA364"/>
      <c r="XDB364"/>
      <c r="XDC364"/>
      <c r="XDD364"/>
      <c r="XDE364"/>
      <c r="XDF364"/>
      <c r="XDG364"/>
      <c r="XDH364"/>
      <c r="XDI364"/>
      <c r="XDJ364"/>
      <c r="XDK364"/>
      <c r="XDL364"/>
      <c r="XDM364"/>
      <c r="XDN364"/>
      <c r="XDO364"/>
      <c r="XDP364"/>
      <c r="XDQ364"/>
      <c r="XDR364"/>
      <c r="XDS364"/>
      <c r="XDT364"/>
      <c r="XDU364"/>
      <c r="XDV364"/>
      <c r="XDW364"/>
      <c r="XDX364"/>
      <c r="XDY364"/>
      <c r="XDZ364"/>
      <c r="XEA364"/>
      <c r="XEB364"/>
      <c r="XEC364"/>
      <c r="XED364"/>
      <c r="XEE364"/>
      <c r="XEF364"/>
      <c r="XEG364"/>
      <c r="XEH364"/>
      <c r="XEI364"/>
      <c r="XEJ364"/>
      <c r="XEK364"/>
      <c r="XEL364"/>
      <c r="XEM364"/>
      <c r="XEN364"/>
      <c r="XEO364"/>
      <c r="XEP364"/>
      <c r="XEQ364"/>
      <c r="XER364"/>
      <c r="XES364"/>
    </row>
    <row r="365" s="37" customFormat="1" spans="20:16373">
      <c r="T365" s="41"/>
      <c r="XBZ365"/>
      <c r="XCA365"/>
      <c r="XCB365"/>
      <c r="XCC365"/>
      <c r="XCD365"/>
      <c r="XCE365"/>
      <c r="XCF365"/>
      <c r="XCG365"/>
      <c r="XCH365"/>
      <c r="XCI365"/>
      <c r="XCJ365"/>
      <c r="XCK365"/>
      <c r="XCL365"/>
      <c r="XCM365"/>
      <c r="XCN365"/>
      <c r="XCO365"/>
      <c r="XCP365"/>
      <c r="XCQ365"/>
      <c r="XCR365"/>
      <c r="XCS365"/>
      <c r="XCT365"/>
      <c r="XCU365"/>
      <c r="XCV365"/>
      <c r="XCW365"/>
      <c r="XCX365"/>
      <c r="XCY365"/>
      <c r="XCZ365"/>
      <c r="XDA365"/>
      <c r="XDB365"/>
      <c r="XDC365"/>
      <c r="XDD365"/>
      <c r="XDE365"/>
      <c r="XDF365"/>
      <c r="XDG365"/>
      <c r="XDH365"/>
      <c r="XDI365"/>
      <c r="XDJ365"/>
      <c r="XDK365"/>
      <c r="XDL365"/>
      <c r="XDM365"/>
      <c r="XDN365"/>
      <c r="XDO365"/>
      <c r="XDP365"/>
      <c r="XDQ365"/>
      <c r="XDR365"/>
      <c r="XDS365"/>
      <c r="XDT365"/>
      <c r="XDU365"/>
      <c r="XDV365"/>
      <c r="XDW365"/>
      <c r="XDX365"/>
      <c r="XDY365"/>
      <c r="XDZ365"/>
      <c r="XEA365"/>
      <c r="XEB365"/>
      <c r="XEC365"/>
      <c r="XED365"/>
      <c r="XEE365"/>
      <c r="XEF365"/>
      <c r="XEG365"/>
      <c r="XEH365"/>
      <c r="XEI365"/>
      <c r="XEJ365"/>
      <c r="XEK365"/>
      <c r="XEL365"/>
      <c r="XEM365"/>
      <c r="XEN365"/>
      <c r="XEO365"/>
      <c r="XEP365"/>
      <c r="XEQ365"/>
      <c r="XER365"/>
      <c r="XES365"/>
    </row>
    <row r="366" s="37" customFormat="1" spans="20:16373">
      <c r="T366" s="41"/>
      <c r="XBZ366"/>
      <c r="XCA366"/>
      <c r="XCB366"/>
      <c r="XCC366"/>
      <c r="XCD366"/>
      <c r="XCE366"/>
      <c r="XCF366"/>
      <c r="XCG366"/>
      <c r="XCH366"/>
      <c r="XCI366"/>
      <c r="XCJ366"/>
      <c r="XCK366"/>
      <c r="XCL366"/>
      <c r="XCM366"/>
      <c r="XCN366"/>
      <c r="XCO366"/>
      <c r="XCP366"/>
      <c r="XCQ366"/>
      <c r="XCR366"/>
      <c r="XCS366"/>
      <c r="XCT366"/>
      <c r="XCU366"/>
      <c r="XCV366"/>
      <c r="XCW366"/>
      <c r="XCX366"/>
      <c r="XCY366"/>
      <c r="XCZ366"/>
      <c r="XDA366"/>
      <c r="XDB366"/>
      <c r="XDC366"/>
      <c r="XDD366"/>
      <c r="XDE366"/>
      <c r="XDF366"/>
      <c r="XDG366"/>
      <c r="XDH366"/>
      <c r="XDI366"/>
      <c r="XDJ366"/>
      <c r="XDK366"/>
      <c r="XDL366"/>
      <c r="XDM366"/>
      <c r="XDN366"/>
      <c r="XDO366"/>
      <c r="XDP366"/>
      <c r="XDQ366"/>
      <c r="XDR366"/>
      <c r="XDS366"/>
      <c r="XDT366"/>
      <c r="XDU366"/>
      <c r="XDV366"/>
      <c r="XDW366"/>
      <c r="XDX366"/>
      <c r="XDY366"/>
      <c r="XDZ366"/>
      <c r="XEA366"/>
      <c r="XEB366"/>
      <c r="XEC366"/>
      <c r="XED366"/>
      <c r="XEE366"/>
      <c r="XEF366"/>
      <c r="XEG366"/>
      <c r="XEH366"/>
      <c r="XEI366"/>
      <c r="XEJ366"/>
      <c r="XEK366"/>
      <c r="XEL366"/>
      <c r="XEM366"/>
      <c r="XEN366"/>
      <c r="XEO366"/>
      <c r="XEP366"/>
      <c r="XEQ366"/>
      <c r="XER366"/>
      <c r="XES366"/>
    </row>
    <row r="367" s="37" customFormat="1" spans="20:16373">
      <c r="T367" s="41"/>
      <c r="XBZ367"/>
      <c r="XCA367"/>
      <c r="XCB367"/>
      <c r="XCC367"/>
      <c r="XCD367"/>
      <c r="XCE367"/>
      <c r="XCF367"/>
      <c r="XCG367"/>
      <c r="XCH367"/>
      <c r="XCI367"/>
      <c r="XCJ367"/>
      <c r="XCK367"/>
      <c r="XCL367"/>
      <c r="XCM367"/>
      <c r="XCN367"/>
      <c r="XCO367"/>
      <c r="XCP367"/>
      <c r="XCQ367"/>
      <c r="XCR367"/>
      <c r="XCS367"/>
      <c r="XCT367"/>
      <c r="XCU367"/>
      <c r="XCV367"/>
      <c r="XCW367"/>
      <c r="XCX367"/>
      <c r="XCY367"/>
      <c r="XCZ367"/>
      <c r="XDA367"/>
      <c r="XDB367"/>
      <c r="XDC367"/>
      <c r="XDD367"/>
      <c r="XDE367"/>
      <c r="XDF367"/>
      <c r="XDG367"/>
      <c r="XDH367"/>
      <c r="XDI367"/>
      <c r="XDJ367"/>
      <c r="XDK367"/>
      <c r="XDL367"/>
      <c r="XDM367"/>
      <c r="XDN367"/>
      <c r="XDO367"/>
      <c r="XDP367"/>
      <c r="XDQ367"/>
      <c r="XDR367"/>
      <c r="XDS367"/>
      <c r="XDT367"/>
      <c r="XDU367"/>
      <c r="XDV367"/>
      <c r="XDW367"/>
      <c r="XDX367"/>
      <c r="XDY367"/>
      <c r="XDZ367"/>
      <c r="XEA367"/>
      <c r="XEB367"/>
      <c r="XEC367"/>
      <c r="XED367"/>
      <c r="XEE367"/>
      <c r="XEF367"/>
      <c r="XEG367"/>
      <c r="XEH367"/>
      <c r="XEI367"/>
      <c r="XEJ367"/>
      <c r="XEK367"/>
      <c r="XEL367"/>
      <c r="XEM367"/>
      <c r="XEN367"/>
      <c r="XEO367"/>
      <c r="XEP367"/>
      <c r="XEQ367"/>
      <c r="XER367"/>
      <c r="XES367"/>
    </row>
    <row r="368" s="37" customFormat="1" spans="20:16373">
      <c r="T368" s="41"/>
      <c r="XBZ368"/>
      <c r="XCA368"/>
      <c r="XCB368"/>
      <c r="XCC368"/>
      <c r="XCD368"/>
      <c r="XCE368"/>
      <c r="XCF368"/>
      <c r="XCG368"/>
      <c r="XCH368"/>
      <c r="XCI368"/>
      <c r="XCJ368"/>
      <c r="XCK368"/>
      <c r="XCL368"/>
      <c r="XCM368"/>
      <c r="XCN368"/>
      <c r="XCO368"/>
      <c r="XCP368"/>
      <c r="XCQ368"/>
      <c r="XCR368"/>
      <c r="XCS368"/>
      <c r="XCT368"/>
      <c r="XCU368"/>
      <c r="XCV368"/>
      <c r="XCW368"/>
      <c r="XCX368"/>
      <c r="XCY368"/>
      <c r="XCZ368"/>
      <c r="XDA368"/>
      <c r="XDB368"/>
      <c r="XDC368"/>
      <c r="XDD368"/>
      <c r="XDE368"/>
      <c r="XDF368"/>
      <c r="XDG368"/>
      <c r="XDH368"/>
      <c r="XDI368"/>
      <c r="XDJ368"/>
      <c r="XDK368"/>
      <c r="XDL368"/>
      <c r="XDM368"/>
      <c r="XDN368"/>
      <c r="XDO368"/>
      <c r="XDP368"/>
      <c r="XDQ368"/>
      <c r="XDR368"/>
      <c r="XDS368"/>
      <c r="XDT368"/>
      <c r="XDU368"/>
      <c r="XDV368"/>
      <c r="XDW368"/>
      <c r="XDX368"/>
      <c r="XDY368"/>
      <c r="XDZ368"/>
      <c r="XEA368"/>
      <c r="XEB368"/>
      <c r="XEC368"/>
      <c r="XED368"/>
      <c r="XEE368"/>
      <c r="XEF368"/>
      <c r="XEG368"/>
      <c r="XEH368"/>
      <c r="XEI368"/>
      <c r="XEJ368"/>
      <c r="XEK368"/>
      <c r="XEL368"/>
      <c r="XEM368"/>
      <c r="XEN368"/>
      <c r="XEO368"/>
      <c r="XEP368"/>
      <c r="XEQ368"/>
      <c r="XER368"/>
      <c r="XES368"/>
    </row>
    <row r="369" s="37" customFormat="1" spans="20:16333">
      <c r="T369" s="41"/>
      <c r="XBZ369"/>
      <c r="XCA369"/>
      <c r="XCB369"/>
      <c r="XCC369"/>
      <c r="XCD369"/>
      <c r="XCE369"/>
      <c r="XCF369"/>
      <c r="XCG369"/>
      <c r="XCH369"/>
      <c r="XCI369"/>
      <c r="XCJ369"/>
      <c r="XCK369"/>
      <c r="XCL369"/>
      <c r="XCM369"/>
      <c r="XCN369"/>
      <c r="XCO369"/>
      <c r="XCP369"/>
      <c r="XCQ369"/>
      <c r="XCR369"/>
      <c r="XCS369"/>
      <c r="XCT369"/>
      <c r="XCU369"/>
      <c r="XCV369"/>
      <c r="XCW369"/>
      <c r="XCX369"/>
      <c r="XCY369"/>
      <c r="XCZ369"/>
      <c r="XDA369"/>
      <c r="XDB369"/>
      <c r="XDC369"/>
      <c r="XDD369"/>
      <c r="XDE369"/>
    </row>
    <row r="370" s="37" customFormat="1" spans="20:16333">
      <c r="T370" s="41"/>
      <c r="XBZ370"/>
      <c r="XCA370"/>
      <c r="XCB370"/>
      <c r="XCC370"/>
      <c r="XCD370"/>
      <c r="XCE370"/>
      <c r="XCF370"/>
      <c r="XCG370"/>
      <c r="XCH370"/>
      <c r="XCI370"/>
      <c r="XCJ370"/>
      <c r="XCK370"/>
      <c r="XCL370"/>
      <c r="XCM370"/>
      <c r="XCN370"/>
      <c r="XCO370"/>
      <c r="XCP370"/>
      <c r="XCQ370"/>
      <c r="XCR370"/>
      <c r="XCS370"/>
      <c r="XCT370"/>
      <c r="XCU370"/>
      <c r="XCV370"/>
      <c r="XCW370"/>
      <c r="XCX370"/>
      <c r="XCY370"/>
      <c r="XCZ370"/>
      <c r="XDA370"/>
      <c r="XDB370"/>
      <c r="XDC370"/>
      <c r="XDD370"/>
      <c r="XDE370"/>
    </row>
    <row r="371" s="37" customFormat="1" spans="20:16333">
      <c r="T371" s="41"/>
      <c r="XBZ371"/>
      <c r="XCA371"/>
      <c r="XCB371"/>
      <c r="XCC371"/>
      <c r="XCD371"/>
      <c r="XCE371"/>
      <c r="XCF371"/>
      <c r="XCG371"/>
      <c r="XCH371"/>
      <c r="XCI371"/>
      <c r="XCJ371"/>
      <c r="XCK371"/>
      <c r="XCL371"/>
      <c r="XCM371"/>
      <c r="XCN371"/>
      <c r="XCO371"/>
      <c r="XCP371"/>
      <c r="XCQ371"/>
      <c r="XCR371"/>
      <c r="XCS371"/>
      <c r="XCT371"/>
      <c r="XCU371"/>
      <c r="XCV371"/>
      <c r="XCW371"/>
      <c r="XCX371"/>
      <c r="XCY371"/>
      <c r="XCZ371"/>
      <c r="XDA371"/>
      <c r="XDB371"/>
      <c r="XDC371"/>
      <c r="XDD371"/>
      <c r="XDE371"/>
    </row>
    <row r="372" s="37" customFormat="1" spans="20:16333">
      <c r="T372" s="41"/>
      <c r="XBZ372"/>
      <c r="XCA372"/>
      <c r="XCB372"/>
      <c r="XCC372"/>
      <c r="XCD372"/>
      <c r="XCE372"/>
      <c r="XCF372"/>
      <c r="XCG372"/>
      <c r="XCH372"/>
      <c r="XCI372"/>
      <c r="XCJ372"/>
      <c r="XCK372"/>
      <c r="XCL372"/>
      <c r="XCM372"/>
      <c r="XCN372"/>
      <c r="XCO372"/>
      <c r="XCP372"/>
      <c r="XCQ372"/>
      <c r="XCR372"/>
      <c r="XCS372"/>
      <c r="XCT372"/>
      <c r="XCU372"/>
      <c r="XCV372"/>
      <c r="XCW372"/>
      <c r="XCX372"/>
      <c r="XCY372"/>
      <c r="XCZ372"/>
      <c r="XDA372"/>
      <c r="XDB372"/>
      <c r="XDC372"/>
      <c r="XDD372"/>
      <c r="XDE372"/>
    </row>
    <row r="373" s="37" customFormat="1" spans="20:16333">
      <c r="T373" s="41"/>
      <c r="XBZ373"/>
      <c r="XCA373"/>
      <c r="XCB373"/>
      <c r="XCC373"/>
      <c r="XCD373"/>
      <c r="XCE373"/>
      <c r="XCF373"/>
      <c r="XCG373"/>
      <c r="XCH373"/>
      <c r="XCI373"/>
      <c r="XCJ373"/>
      <c r="XCK373"/>
      <c r="XCL373"/>
      <c r="XCM373"/>
      <c r="XCN373"/>
      <c r="XCO373"/>
      <c r="XCP373"/>
      <c r="XCQ373"/>
      <c r="XCR373"/>
      <c r="XCS373"/>
      <c r="XCT373"/>
      <c r="XCU373"/>
      <c r="XCV373"/>
      <c r="XCW373"/>
      <c r="XCX373"/>
      <c r="XCY373"/>
      <c r="XCZ373"/>
      <c r="XDA373"/>
      <c r="XDB373"/>
      <c r="XDC373"/>
      <c r="XDD373"/>
      <c r="XDE373"/>
    </row>
    <row r="374" s="37" customFormat="1" spans="20:16333">
      <c r="T374" s="41"/>
      <c r="XBZ374"/>
      <c r="XCA374"/>
      <c r="XCB374"/>
      <c r="XCC374"/>
      <c r="XCD374"/>
      <c r="XCE374"/>
      <c r="XCF374"/>
      <c r="XCG374"/>
      <c r="XCH374"/>
      <c r="XCI374"/>
      <c r="XCJ374"/>
      <c r="XCK374"/>
      <c r="XCL374"/>
      <c r="XCM374"/>
      <c r="XCN374"/>
      <c r="XCO374"/>
      <c r="XCP374"/>
      <c r="XCQ374"/>
      <c r="XCR374"/>
      <c r="XCS374"/>
      <c r="XCT374"/>
      <c r="XCU374"/>
      <c r="XCV374"/>
      <c r="XCW374"/>
      <c r="XCX374"/>
      <c r="XCY374"/>
      <c r="XCZ374"/>
      <c r="XDA374"/>
      <c r="XDB374"/>
      <c r="XDC374"/>
      <c r="XDD374"/>
      <c r="XDE374"/>
    </row>
    <row r="375" s="37" customFormat="1" spans="20:16333">
      <c r="T375" s="41"/>
      <c r="XBZ375"/>
      <c r="XCA375"/>
      <c r="XCB375"/>
      <c r="XCC375"/>
      <c r="XCD375"/>
      <c r="XCE375"/>
      <c r="XCF375"/>
      <c r="XCG375"/>
      <c r="XCH375"/>
      <c r="XCI375"/>
      <c r="XCJ375"/>
      <c r="XCK375"/>
      <c r="XCL375"/>
      <c r="XCM375"/>
      <c r="XCN375"/>
      <c r="XCO375"/>
      <c r="XCP375"/>
      <c r="XCQ375"/>
      <c r="XCR375"/>
      <c r="XCS375"/>
      <c r="XCT375"/>
      <c r="XCU375"/>
      <c r="XCV375"/>
      <c r="XCW375"/>
      <c r="XCX375"/>
      <c r="XCY375"/>
      <c r="XCZ375"/>
      <c r="XDA375"/>
      <c r="XDB375"/>
      <c r="XDC375"/>
      <c r="XDD375"/>
      <c r="XDE375"/>
    </row>
    <row r="376" s="37" customFormat="1" spans="20:16333">
      <c r="T376" s="41"/>
      <c r="XBZ376"/>
      <c r="XCA376"/>
      <c r="XCB376"/>
      <c r="XCC376"/>
      <c r="XCD376"/>
      <c r="XCE376"/>
      <c r="XCF376"/>
      <c r="XCG376"/>
      <c r="XCH376"/>
      <c r="XCI376"/>
      <c r="XCJ376"/>
      <c r="XCK376"/>
      <c r="XCL376"/>
      <c r="XCM376"/>
      <c r="XCN376"/>
      <c r="XCO376"/>
      <c r="XCP376"/>
      <c r="XCQ376"/>
      <c r="XCR376"/>
      <c r="XCS376"/>
      <c r="XCT376"/>
      <c r="XCU376"/>
      <c r="XCV376"/>
      <c r="XCW376"/>
      <c r="XCX376"/>
      <c r="XCY376"/>
      <c r="XCZ376"/>
      <c r="XDA376"/>
      <c r="XDB376"/>
      <c r="XDC376"/>
      <c r="XDD376"/>
      <c r="XDE376"/>
    </row>
    <row r="377" s="37" customFormat="1" spans="20:16333">
      <c r="T377" s="41"/>
      <c r="XBZ377"/>
      <c r="XCA377"/>
      <c r="XCB377"/>
      <c r="XCC377"/>
      <c r="XCD377"/>
      <c r="XCE377"/>
      <c r="XCF377"/>
      <c r="XCG377"/>
      <c r="XCH377"/>
      <c r="XCI377"/>
      <c r="XCJ377"/>
      <c r="XCK377"/>
      <c r="XCL377"/>
      <c r="XCM377"/>
      <c r="XCN377"/>
      <c r="XCO377"/>
      <c r="XCP377"/>
      <c r="XCQ377"/>
      <c r="XCR377"/>
      <c r="XCS377"/>
      <c r="XCT377"/>
      <c r="XCU377"/>
      <c r="XCV377"/>
      <c r="XCW377"/>
      <c r="XCX377"/>
      <c r="XCY377"/>
      <c r="XCZ377"/>
      <c r="XDA377"/>
      <c r="XDB377"/>
      <c r="XDC377"/>
      <c r="XDD377"/>
      <c r="XDE377"/>
    </row>
    <row r="378" s="37" customFormat="1" spans="20:16333">
      <c r="T378" s="41"/>
      <c r="XBZ378"/>
      <c r="XCA378"/>
      <c r="XCB378"/>
      <c r="XCC378"/>
      <c r="XCD378"/>
      <c r="XCE378"/>
      <c r="XCF378"/>
      <c r="XCG378"/>
      <c r="XCH378"/>
      <c r="XCI378"/>
      <c r="XCJ378"/>
      <c r="XCK378"/>
      <c r="XCL378"/>
      <c r="XCM378"/>
      <c r="XCN378"/>
      <c r="XCO378"/>
      <c r="XCP378"/>
      <c r="XCQ378"/>
      <c r="XCR378"/>
      <c r="XCS378"/>
      <c r="XCT378"/>
      <c r="XCU378"/>
      <c r="XCV378"/>
      <c r="XCW378"/>
      <c r="XCX378"/>
      <c r="XCY378"/>
      <c r="XCZ378"/>
      <c r="XDA378"/>
      <c r="XDB378"/>
      <c r="XDC378"/>
      <c r="XDD378"/>
      <c r="XDE378"/>
    </row>
    <row r="379" s="37" customFormat="1" spans="20:16363">
      <c r="T379" s="41"/>
      <c r="XBZ379"/>
      <c r="XCA379"/>
      <c r="XCB379"/>
      <c r="XCC379"/>
      <c r="XCD379"/>
      <c r="XCE379"/>
      <c r="XCF379"/>
      <c r="XCG379"/>
      <c r="XCH379"/>
      <c r="XCI379"/>
      <c r="XCJ379"/>
      <c r="XCK379"/>
      <c r="XCL379"/>
      <c r="XCM379"/>
      <c r="XCN379"/>
      <c r="XCO379"/>
      <c r="XCP379"/>
      <c r="XCQ379"/>
      <c r="XCR379"/>
      <c r="XCS379"/>
      <c r="XCT379"/>
      <c r="XCU379"/>
      <c r="XCV379"/>
      <c r="XCW379"/>
      <c r="XCX379"/>
      <c r="XCY379"/>
      <c r="XCZ379"/>
      <c r="XDA379"/>
      <c r="XDB379"/>
      <c r="XDC379"/>
      <c r="XDD379"/>
      <c r="XDE379"/>
      <c r="XDF379"/>
      <c r="XDG379"/>
      <c r="XDH379"/>
      <c r="XDI379"/>
      <c r="XDJ379"/>
      <c r="XDK379"/>
      <c r="XDL379"/>
      <c r="XDM379"/>
      <c r="XDN379"/>
      <c r="XDO379"/>
      <c r="XDP379"/>
      <c r="XDQ379"/>
      <c r="XDR379"/>
      <c r="XDS379"/>
      <c r="XDT379"/>
      <c r="XDU379"/>
      <c r="XDV379"/>
      <c r="XDW379"/>
      <c r="XDX379"/>
      <c r="XDY379"/>
      <c r="XDZ379"/>
      <c r="XEA379"/>
      <c r="XEB379"/>
      <c r="XEC379"/>
      <c r="XED379"/>
      <c r="XEE379"/>
      <c r="XEF379"/>
      <c r="XEG379"/>
      <c r="XEH379"/>
      <c r="XEI379"/>
    </row>
    <row r="380" s="37" customFormat="1" spans="20:16363">
      <c r="T380" s="41"/>
      <c r="XBZ380"/>
      <c r="XCA380"/>
      <c r="XCB380"/>
      <c r="XCC380"/>
      <c r="XCD380"/>
      <c r="XCE380"/>
      <c r="XCF380"/>
      <c r="XCG380"/>
      <c r="XCH380"/>
      <c r="XCI380"/>
      <c r="XCJ380"/>
      <c r="XCK380"/>
      <c r="XCL380"/>
      <c r="XCM380"/>
      <c r="XCN380"/>
      <c r="XCO380"/>
      <c r="XCP380"/>
      <c r="XCQ380"/>
      <c r="XCR380"/>
      <c r="XCS380"/>
      <c r="XCT380"/>
      <c r="XCU380"/>
      <c r="XCV380"/>
      <c r="XCW380"/>
      <c r="XCX380"/>
      <c r="XCY380"/>
      <c r="XCZ380"/>
      <c r="XDA380"/>
      <c r="XDB380"/>
      <c r="XDC380"/>
      <c r="XDD380"/>
      <c r="XDE380"/>
      <c r="XDF380"/>
      <c r="XDG380"/>
      <c r="XDH380"/>
      <c r="XDI380"/>
      <c r="XDJ380"/>
      <c r="XDK380"/>
      <c r="XDL380"/>
      <c r="XDM380"/>
      <c r="XDN380"/>
      <c r="XDO380"/>
      <c r="XDP380"/>
      <c r="XDQ380"/>
      <c r="XDR380"/>
      <c r="XDS380"/>
      <c r="XDT380"/>
      <c r="XDU380"/>
      <c r="XDV380"/>
      <c r="XDW380"/>
      <c r="XDX380"/>
      <c r="XDY380"/>
      <c r="XDZ380"/>
      <c r="XEA380"/>
      <c r="XEB380"/>
      <c r="XEC380"/>
      <c r="XED380"/>
      <c r="XEE380"/>
      <c r="XEF380"/>
      <c r="XEG380"/>
      <c r="XEH380"/>
      <c r="XEI380"/>
    </row>
    <row r="381" s="37" customFormat="1" spans="20:16363">
      <c r="T381" s="41"/>
      <c r="XBZ381"/>
      <c r="XCA381"/>
      <c r="XCB381"/>
      <c r="XCC381"/>
      <c r="XCD381"/>
      <c r="XCE381"/>
      <c r="XCF381"/>
      <c r="XCG381"/>
      <c r="XCH381"/>
      <c r="XCI381"/>
      <c r="XCJ381"/>
      <c r="XCK381"/>
      <c r="XCL381"/>
      <c r="XCM381"/>
      <c r="XCN381"/>
      <c r="XCO381"/>
      <c r="XCP381"/>
      <c r="XCQ381"/>
      <c r="XCR381"/>
      <c r="XCS381"/>
      <c r="XCT381"/>
      <c r="XCU381"/>
      <c r="XCV381"/>
      <c r="XCW381"/>
      <c r="XCX381"/>
      <c r="XCY381"/>
      <c r="XCZ381"/>
      <c r="XDA381"/>
      <c r="XDB381"/>
      <c r="XDC381"/>
      <c r="XDD381"/>
      <c r="XDE381"/>
      <c r="XDF381"/>
      <c r="XDG381"/>
      <c r="XDH381"/>
      <c r="XDI381"/>
      <c r="XDJ381"/>
      <c r="XDK381"/>
      <c r="XDL381"/>
      <c r="XDM381"/>
      <c r="XDN381"/>
      <c r="XDO381"/>
      <c r="XDP381"/>
      <c r="XDQ381"/>
      <c r="XDR381"/>
      <c r="XDS381"/>
      <c r="XDT381"/>
      <c r="XDU381"/>
      <c r="XDV381"/>
      <c r="XDW381"/>
      <c r="XDX381"/>
      <c r="XDY381"/>
      <c r="XDZ381"/>
      <c r="XEA381"/>
      <c r="XEB381"/>
      <c r="XEC381"/>
      <c r="XED381"/>
      <c r="XEE381"/>
      <c r="XEF381"/>
      <c r="XEG381"/>
      <c r="XEH381"/>
      <c r="XEI381"/>
    </row>
    <row r="382" s="37" customFormat="1" spans="20:16363">
      <c r="T382" s="41"/>
      <c r="XBZ382"/>
      <c r="XCA382"/>
      <c r="XCB382"/>
      <c r="XCC382"/>
      <c r="XCD382"/>
      <c r="XCE382"/>
      <c r="XCF382"/>
      <c r="XCG382"/>
      <c r="XCH382"/>
      <c r="XCI382"/>
      <c r="XCJ382"/>
      <c r="XCK382"/>
      <c r="XCL382"/>
      <c r="XCM382"/>
      <c r="XCN382"/>
      <c r="XCO382"/>
      <c r="XCP382"/>
      <c r="XCQ382"/>
      <c r="XCR382"/>
      <c r="XCS382"/>
      <c r="XCT382"/>
      <c r="XCU382"/>
      <c r="XCV382"/>
      <c r="XCW382"/>
      <c r="XCX382"/>
      <c r="XCY382"/>
      <c r="XCZ382"/>
      <c r="XDA382"/>
      <c r="XDB382"/>
      <c r="XDC382"/>
      <c r="XDD382"/>
      <c r="XDE382"/>
      <c r="XDF382"/>
      <c r="XDG382"/>
      <c r="XDH382"/>
      <c r="XDI382"/>
      <c r="XDJ382"/>
      <c r="XDK382"/>
      <c r="XDL382"/>
      <c r="XDM382"/>
      <c r="XDN382"/>
      <c r="XDO382"/>
      <c r="XDP382"/>
      <c r="XDQ382"/>
      <c r="XDR382"/>
      <c r="XDS382"/>
      <c r="XDT382"/>
      <c r="XDU382"/>
      <c r="XDV382"/>
      <c r="XDW382"/>
      <c r="XDX382"/>
      <c r="XDY382"/>
      <c r="XDZ382"/>
      <c r="XEA382"/>
      <c r="XEB382"/>
      <c r="XEC382"/>
      <c r="XED382"/>
      <c r="XEE382"/>
      <c r="XEF382"/>
      <c r="XEG382"/>
      <c r="XEH382"/>
      <c r="XEI382"/>
    </row>
    <row r="383" s="37" customFormat="1" spans="20:16363">
      <c r="T383" s="41"/>
      <c r="XBZ383"/>
      <c r="XCA383"/>
      <c r="XCB383"/>
      <c r="XCC383"/>
      <c r="XCD383"/>
      <c r="XCE383"/>
      <c r="XCF383"/>
      <c r="XCG383"/>
      <c r="XCH383"/>
      <c r="XCI383"/>
      <c r="XCJ383"/>
      <c r="XCK383"/>
      <c r="XCL383"/>
      <c r="XCM383"/>
      <c r="XCN383"/>
      <c r="XCO383"/>
      <c r="XCP383"/>
      <c r="XCQ383"/>
      <c r="XCR383"/>
      <c r="XCS383"/>
      <c r="XCT383"/>
      <c r="XCU383"/>
      <c r="XCV383"/>
      <c r="XCW383"/>
      <c r="XCX383"/>
      <c r="XCY383"/>
      <c r="XCZ383"/>
      <c r="XDA383"/>
      <c r="XDB383"/>
      <c r="XDC383"/>
      <c r="XDD383"/>
      <c r="XDE383"/>
      <c r="XDF383"/>
      <c r="XDG383"/>
      <c r="XDH383"/>
      <c r="XDI383"/>
      <c r="XDJ383"/>
      <c r="XDK383"/>
      <c r="XDL383"/>
      <c r="XDM383"/>
      <c r="XDN383"/>
      <c r="XDO383"/>
      <c r="XDP383"/>
      <c r="XDQ383"/>
      <c r="XDR383"/>
      <c r="XDS383"/>
      <c r="XDT383"/>
      <c r="XDU383"/>
      <c r="XDV383"/>
      <c r="XDW383"/>
      <c r="XDX383"/>
      <c r="XDY383"/>
      <c r="XDZ383"/>
      <c r="XEA383"/>
      <c r="XEB383"/>
      <c r="XEC383"/>
      <c r="XED383"/>
      <c r="XEE383"/>
      <c r="XEF383"/>
      <c r="XEG383"/>
      <c r="XEH383"/>
      <c r="XEI383"/>
    </row>
    <row r="384" s="37" customFormat="1" spans="20:16363">
      <c r="T384" s="41"/>
      <c r="XBZ384"/>
      <c r="XCA384"/>
      <c r="XCB384"/>
      <c r="XCC384"/>
      <c r="XCD384"/>
      <c r="XCE384"/>
      <c r="XCF384"/>
      <c r="XCG384"/>
      <c r="XCH384"/>
      <c r="XCI384"/>
      <c r="XCJ384"/>
      <c r="XCK384"/>
      <c r="XCL384"/>
      <c r="XCM384"/>
      <c r="XCN384"/>
      <c r="XCO384"/>
      <c r="XCP384"/>
      <c r="XCQ384"/>
      <c r="XCR384"/>
      <c r="XCS384"/>
      <c r="XCT384"/>
      <c r="XCU384"/>
      <c r="XCV384"/>
      <c r="XCW384"/>
      <c r="XCX384"/>
      <c r="XCY384"/>
      <c r="XCZ384"/>
      <c r="XDA384"/>
      <c r="XDB384"/>
      <c r="XDC384"/>
      <c r="XDD384"/>
      <c r="XDE384"/>
      <c r="XDF384"/>
      <c r="XDG384"/>
      <c r="XDH384"/>
      <c r="XDI384"/>
      <c r="XDJ384"/>
      <c r="XDK384"/>
      <c r="XDL384"/>
      <c r="XDM384"/>
      <c r="XDN384"/>
      <c r="XDO384"/>
      <c r="XDP384"/>
      <c r="XDQ384"/>
      <c r="XDR384"/>
      <c r="XDS384"/>
      <c r="XDT384"/>
      <c r="XDU384"/>
      <c r="XDV384"/>
      <c r="XDW384"/>
      <c r="XDX384"/>
      <c r="XDY384"/>
      <c r="XDZ384"/>
      <c r="XEA384"/>
      <c r="XEB384"/>
      <c r="XEC384"/>
      <c r="XED384"/>
      <c r="XEE384"/>
      <c r="XEF384"/>
      <c r="XEG384"/>
      <c r="XEH384"/>
      <c r="XEI384"/>
    </row>
  </sheetData>
  <sortState ref="B6:AB78">
    <sortCondition ref="B6:B78"/>
  </sortState>
  <mergeCells count="25">
    <mergeCell ref="A1:U1"/>
    <mergeCell ref="H2:M2"/>
    <mergeCell ref="N2:S2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2:T4"/>
    <mergeCell ref="U2:U4"/>
    <mergeCell ref="A75:U76"/>
  </mergeCells>
  <pageMargins left="0.393055555555556" right="0.393055555555556" top="0.984027777777778" bottom="0.984027777777778" header="0.507638888888889" footer="0.786805555555556"/>
  <pageSetup paperSize="9" scale="90" orientation="landscape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52"/>
  <sheetViews>
    <sheetView workbookViewId="0">
      <selection activeCell="D3" sqref="D$1:D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80833333333333" style="37" customWidth="1"/>
    <col min="5" max="5" width="5.25" style="37" customWidth="1"/>
    <col min="6" max="6" width="5.39166666666667" style="37" customWidth="1"/>
    <col min="7" max="7" width="7.225" style="37" customWidth="1"/>
    <col min="8" max="8" width="5.25" style="37" customWidth="1"/>
    <col min="9" max="9" width="6.94166666666667" style="37" customWidth="1"/>
    <col min="10" max="10" width="7.125" style="37" customWidth="1"/>
    <col min="11" max="11" width="6.75" style="37" customWidth="1"/>
    <col min="12" max="12" width="8.63333333333333" style="37" customWidth="1"/>
    <col min="13" max="16" width="5.375" style="37" customWidth="1"/>
    <col min="17" max="17" width="6.125" style="37" customWidth="1"/>
    <col min="18" max="18" width="6.625" style="37" customWidth="1"/>
    <col min="19" max="23" width="5.25" style="37" customWidth="1"/>
    <col min="24" max="24" width="6.25" style="37" customWidth="1"/>
    <col min="25" max="25" width="6.875" style="37" customWidth="1"/>
    <col min="26" max="26" width="5.375" style="37" customWidth="1"/>
    <col min="27" max="27" width="6.875" style="41" customWidth="1"/>
    <col min="28" max="28" width="6.125" style="37" customWidth="1"/>
    <col min="29" max="16308" width="8.75" style="37"/>
    <col min="16341" max="16381" width="8.75" style="37"/>
    <col min="16382" max="16382" width="5.625" style="37"/>
    <col min="16383" max="16384" width="8.75" style="37"/>
  </cols>
  <sheetData>
    <row r="1" s="37" customFormat="1" ht="31.5" spans="1:37">
      <c r="A1" s="42" t="s">
        <v>363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/>
      <c r="AD1"/>
      <c r="AE1"/>
      <c r="AF1"/>
      <c r="AG1"/>
      <c r="AH1"/>
      <c r="AI1"/>
      <c r="AJ1"/>
      <c r="AK1"/>
    </row>
    <row r="2" s="38" customFormat="1" ht="20" customHeight="1" spans="1:227">
      <c r="A2" s="43" t="s">
        <v>364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s="39" customFormat="1" ht="22" customHeight="1" spans="1:28">
      <c r="A3" s="44" t="s">
        <v>7</v>
      </c>
      <c r="B3" s="45" t="s">
        <v>365</v>
      </c>
      <c r="C3" s="45" t="s">
        <v>134</v>
      </c>
      <c r="D3" s="45" t="s">
        <v>273</v>
      </c>
      <c r="E3" s="45" t="s">
        <v>274</v>
      </c>
      <c r="F3" s="45" t="s">
        <v>275</v>
      </c>
      <c r="G3" s="45" t="s">
        <v>276</v>
      </c>
      <c r="H3" s="45" t="s">
        <v>277</v>
      </c>
      <c r="I3" s="54" t="s">
        <v>278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4" t="s">
        <v>279</v>
      </c>
      <c r="V3" s="55"/>
      <c r="W3" s="55"/>
      <c r="X3" s="55"/>
      <c r="Y3" s="55"/>
      <c r="Z3" s="56"/>
      <c r="AA3" s="58" t="s">
        <v>280</v>
      </c>
      <c r="AB3" s="59" t="s">
        <v>23</v>
      </c>
    </row>
    <row r="4" s="39" customFormat="1" spans="1:37">
      <c r="A4" s="44"/>
      <c r="B4" s="45"/>
      <c r="C4" s="45"/>
      <c r="D4" s="45"/>
      <c r="E4" s="45"/>
      <c r="F4" s="45"/>
      <c r="G4" s="45"/>
      <c r="H4" s="45"/>
      <c r="I4" s="45" t="s">
        <v>32</v>
      </c>
      <c r="J4" s="45" t="s">
        <v>281</v>
      </c>
      <c r="K4" s="45" t="s">
        <v>39</v>
      </c>
      <c r="L4" s="45" t="s">
        <v>281</v>
      </c>
      <c r="M4" s="45" t="s">
        <v>41</v>
      </c>
      <c r="N4" s="45" t="s">
        <v>281</v>
      </c>
      <c r="O4" s="45" t="s">
        <v>366</v>
      </c>
      <c r="P4" s="45"/>
      <c r="Q4" s="45"/>
      <c r="R4" s="45"/>
      <c r="S4" s="45" t="s">
        <v>46</v>
      </c>
      <c r="T4" s="45" t="s">
        <v>281</v>
      </c>
      <c r="U4" s="45" t="s">
        <v>55</v>
      </c>
      <c r="V4" s="45" t="s">
        <v>281</v>
      </c>
      <c r="W4" s="45" t="s">
        <v>58</v>
      </c>
      <c r="X4" s="45" t="s">
        <v>281</v>
      </c>
      <c r="Y4" s="45" t="s">
        <v>64</v>
      </c>
      <c r="Z4" s="45" t="s">
        <v>281</v>
      </c>
      <c r="AA4" s="60"/>
      <c r="AB4" s="59"/>
      <c r="AC4"/>
      <c r="AD4"/>
      <c r="AE4"/>
      <c r="AF4"/>
      <c r="AG4"/>
      <c r="AH4"/>
      <c r="AI4"/>
      <c r="AJ4"/>
      <c r="AK4"/>
    </row>
    <row r="5" s="39" customFormat="1" ht="48" spans="1:37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 t="s">
        <v>367</v>
      </c>
      <c r="P5" s="57" t="s">
        <v>281</v>
      </c>
      <c r="Q5" s="45" t="s">
        <v>368</v>
      </c>
      <c r="R5" s="57" t="s">
        <v>281</v>
      </c>
      <c r="S5" s="45"/>
      <c r="T5" s="45"/>
      <c r="U5" s="45"/>
      <c r="V5" s="45"/>
      <c r="W5" s="45"/>
      <c r="X5" s="45"/>
      <c r="Y5" s="45"/>
      <c r="Z5" s="45"/>
      <c r="AA5" s="61"/>
      <c r="AB5" s="59"/>
      <c r="AC5"/>
      <c r="AD5"/>
      <c r="AE5"/>
      <c r="AF5"/>
      <c r="AG5"/>
      <c r="AH5"/>
      <c r="AI5"/>
      <c r="AJ5"/>
      <c r="AK5"/>
    </row>
    <row r="6" s="37" customFormat="1" spans="1:37">
      <c r="A6" s="46">
        <v>1</v>
      </c>
      <c r="B6" s="62" t="s">
        <v>34</v>
      </c>
      <c r="C6" s="62" t="s">
        <v>283</v>
      </c>
      <c r="D6" s="62" t="s">
        <v>284</v>
      </c>
      <c r="E6" s="62" t="s">
        <v>285</v>
      </c>
      <c r="F6" s="63">
        <v>5</v>
      </c>
      <c r="G6" s="46">
        <v>2014</v>
      </c>
      <c r="H6" s="46">
        <v>2018</v>
      </c>
      <c r="I6" s="46">
        <v>7</v>
      </c>
      <c r="J6" s="46">
        <v>700</v>
      </c>
      <c r="K6" s="46">
        <v>3</v>
      </c>
      <c r="L6" s="46">
        <v>300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>
        <v>2</v>
      </c>
      <c r="X6" s="46">
        <v>1000</v>
      </c>
      <c r="Y6" s="46"/>
      <c r="Z6" s="46"/>
      <c r="AA6" s="46"/>
      <c r="AB6" s="46"/>
      <c r="AC6" s="51">
        <f t="shared" ref="AC6:AC16" si="0">J6+L6+N6+P6+R6+T6+V6+X6+Z6+AB6</f>
        <v>2000</v>
      </c>
      <c r="AD6" s="46"/>
      <c r="AE6"/>
      <c r="AF6"/>
      <c r="AG6"/>
      <c r="AH6"/>
      <c r="AI6"/>
      <c r="AJ6"/>
      <c r="AK6"/>
    </row>
    <row r="7" s="37" customFormat="1" spans="1:37">
      <c r="A7" s="46">
        <v>2</v>
      </c>
      <c r="B7" s="62" t="s">
        <v>34</v>
      </c>
      <c r="C7" s="62" t="s">
        <v>283</v>
      </c>
      <c r="D7" s="62" t="s">
        <v>286</v>
      </c>
      <c r="E7" s="62" t="s">
        <v>285</v>
      </c>
      <c r="F7" s="63">
        <v>4</v>
      </c>
      <c r="G7" s="46">
        <v>2014</v>
      </c>
      <c r="H7" s="46">
        <v>2018</v>
      </c>
      <c r="I7" s="46">
        <v>3.6</v>
      </c>
      <c r="J7" s="46">
        <v>360</v>
      </c>
      <c r="K7" s="46">
        <v>4</v>
      </c>
      <c r="L7" s="46">
        <v>400</v>
      </c>
      <c r="M7" s="46"/>
      <c r="N7" s="46"/>
      <c r="O7" s="46"/>
      <c r="P7" s="46"/>
      <c r="Q7" s="46">
        <v>2.4</v>
      </c>
      <c r="R7" s="46">
        <v>240</v>
      </c>
      <c r="S7" s="46"/>
      <c r="T7" s="46"/>
      <c r="U7" s="46"/>
      <c r="V7" s="46"/>
      <c r="W7" s="46">
        <v>2</v>
      </c>
      <c r="X7" s="46">
        <v>1000</v>
      </c>
      <c r="Y7" s="46"/>
      <c r="Z7" s="46"/>
      <c r="AA7" s="46"/>
      <c r="AB7" s="46"/>
      <c r="AC7" s="51">
        <f t="shared" si="0"/>
        <v>2000</v>
      </c>
      <c r="AD7" s="46"/>
      <c r="AE7"/>
      <c r="AF7"/>
      <c r="AG7"/>
      <c r="AH7"/>
      <c r="AI7"/>
      <c r="AJ7"/>
      <c r="AK7"/>
    </row>
    <row r="8" s="37" customFormat="1" spans="1:37">
      <c r="A8" s="46">
        <v>3</v>
      </c>
      <c r="B8" s="62" t="s">
        <v>34</v>
      </c>
      <c r="C8" s="62" t="s">
        <v>283</v>
      </c>
      <c r="D8" s="62" t="s">
        <v>287</v>
      </c>
      <c r="E8" s="62" t="s">
        <v>285</v>
      </c>
      <c r="F8" s="63">
        <v>3</v>
      </c>
      <c r="G8" s="46">
        <v>2014</v>
      </c>
      <c r="H8" s="46">
        <v>2018</v>
      </c>
      <c r="I8" s="46">
        <v>3.3</v>
      </c>
      <c r="J8" s="46">
        <v>330</v>
      </c>
      <c r="K8" s="46">
        <v>3</v>
      </c>
      <c r="L8" s="46">
        <v>300</v>
      </c>
      <c r="M8" s="46"/>
      <c r="N8" s="46"/>
      <c r="O8" s="46"/>
      <c r="P8" s="46"/>
      <c r="Q8" s="46">
        <v>3.7</v>
      </c>
      <c r="R8" s="46">
        <v>370</v>
      </c>
      <c r="S8" s="46"/>
      <c r="T8" s="46"/>
      <c r="U8" s="46"/>
      <c r="V8" s="46"/>
      <c r="W8" s="46">
        <v>2</v>
      </c>
      <c r="X8" s="46">
        <v>1000</v>
      </c>
      <c r="Y8" s="46"/>
      <c r="Z8" s="46"/>
      <c r="AA8" s="46"/>
      <c r="AB8" s="46"/>
      <c r="AC8" s="51">
        <f t="shared" si="0"/>
        <v>2000</v>
      </c>
      <c r="AD8" s="46"/>
      <c r="AE8"/>
      <c r="AF8"/>
      <c r="AG8"/>
      <c r="AH8"/>
      <c r="AI8"/>
      <c r="AJ8"/>
      <c r="AK8"/>
    </row>
    <row r="9" s="37" customFormat="1" spans="1:37">
      <c r="A9" s="46">
        <v>4</v>
      </c>
      <c r="B9" s="62" t="s">
        <v>34</v>
      </c>
      <c r="C9" s="62" t="s">
        <v>283</v>
      </c>
      <c r="D9" s="62" t="s">
        <v>288</v>
      </c>
      <c r="E9" s="62" t="s">
        <v>285</v>
      </c>
      <c r="F9" s="63">
        <v>4</v>
      </c>
      <c r="G9" s="46">
        <v>2014</v>
      </c>
      <c r="H9" s="46">
        <v>2018</v>
      </c>
      <c r="I9" s="46">
        <v>2</v>
      </c>
      <c r="J9" s="46">
        <v>200</v>
      </c>
      <c r="K9" s="46">
        <v>3.5</v>
      </c>
      <c r="L9" s="46">
        <v>350</v>
      </c>
      <c r="M9" s="46"/>
      <c r="N9" s="46"/>
      <c r="O9" s="46"/>
      <c r="P9" s="46"/>
      <c r="Q9" s="46">
        <v>4.5</v>
      </c>
      <c r="R9" s="46">
        <v>450</v>
      </c>
      <c r="S9" s="46"/>
      <c r="T9" s="46"/>
      <c r="U9" s="46"/>
      <c r="V9" s="46"/>
      <c r="W9" s="46">
        <v>2</v>
      </c>
      <c r="X9" s="46">
        <v>1000</v>
      </c>
      <c r="Y9" s="46"/>
      <c r="Z9" s="46"/>
      <c r="AA9" s="46"/>
      <c r="AB9" s="46"/>
      <c r="AC9" s="51">
        <f t="shared" si="0"/>
        <v>2000</v>
      </c>
      <c r="AD9" s="46"/>
      <c r="AE9"/>
      <c r="AF9"/>
      <c r="AG9"/>
      <c r="AH9"/>
      <c r="AI9"/>
      <c r="AJ9"/>
      <c r="AK9"/>
    </row>
    <row r="10" s="37" customFormat="1" spans="1:37">
      <c r="A10" s="46">
        <v>5</v>
      </c>
      <c r="B10" s="62" t="s">
        <v>34</v>
      </c>
      <c r="C10" s="62" t="s">
        <v>283</v>
      </c>
      <c r="D10" s="62" t="s">
        <v>289</v>
      </c>
      <c r="E10" s="62" t="s">
        <v>285</v>
      </c>
      <c r="F10" s="63">
        <v>4</v>
      </c>
      <c r="G10" s="46">
        <v>2014</v>
      </c>
      <c r="H10" s="46">
        <v>2018</v>
      </c>
      <c r="I10" s="46">
        <v>2.2</v>
      </c>
      <c r="J10" s="46">
        <v>220</v>
      </c>
      <c r="K10" s="46">
        <v>4</v>
      </c>
      <c r="L10" s="46">
        <v>400</v>
      </c>
      <c r="M10" s="46"/>
      <c r="N10" s="46"/>
      <c r="O10" s="46"/>
      <c r="P10" s="46"/>
      <c r="Q10" s="46">
        <v>3.8</v>
      </c>
      <c r="R10" s="46">
        <v>380</v>
      </c>
      <c r="S10" s="46"/>
      <c r="T10" s="46"/>
      <c r="U10" s="46"/>
      <c r="V10" s="46"/>
      <c r="W10" s="46">
        <v>2</v>
      </c>
      <c r="X10" s="46">
        <v>1000</v>
      </c>
      <c r="Y10" s="46"/>
      <c r="Z10" s="46"/>
      <c r="AA10" s="46"/>
      <c r="AB10" s="46"/>
      <c r="AC10" s="51">
        <f t="shared" si="0"/>
        <v>2000</v>
      </c>
      <c r="AD10" s="46"/>
      <c r="AE10"/>
      <c r="AF10"/>
      <c r="AG10"/>
      <c r="AH10"/>
      <c r="AI10"/>
      <c r="AJ10"/>
      <c r="AK10"/>
    </row>
    <row r="11" s="37" customFormat="1" spans="1:37">
      <c r="A11" s="46">
        <v>6</v>
      </c>
      <c r="B11" s="62" t="s">
        <v>34</v>
      </c>
      <c r="C11" s="62" t="s">
        <v>283</v>
      </c>
      <c r="D11" s="62" t="s">
        <v>290</v>
      </c>
      <c r="E11" s="62" t="s">
        <v>285</v>
      </c>
      <c r="F11" s="63">
        <v>3</v>
      </c>
      <c r="G11" s="46">
        <v>2014</v>
      </c>
      <c r="H11" s="46">
        <v>2018</v>
      </c>
      <c r="I11" s="46">
        <v>2.8</v>
      </c>
      <c r="J11" s="46">
        <v>280</v>
      </c>
      <c r="K11" s="46">
        <v>5</v>
      </c>
      <c r="L11" s="46">
        <v>500</v>
      </c>
      <c r="M11" s="46"/>
      <c r="N11" s="46"/>
      <c r="O11" s="46"/>
      <c r="P11" s="46"/>
      <c r="Q11" s="46">
        <v>2.2</v>
      </c>
      <c r="R11" s="46">
        <v>220</v>
      </c>
      <c r="S11" s="46"/>
      <c r="T11" s="46"/>
      <c r="U11" s="46"/>
      <c r="V11" s="46"/>
      <c r="W11" s="46">
        <v>2</v>
      </c>
      <c r="X11" s="46">
        <v>1000</v>
      </c>
      <c r="Y11" s="46"/>
      <c r="Z11" s="46"/>
      <c r="AA11" s="46"/>
      <c r="AB11" s="46"/>
      <c r="AC11" s="51">
        <f t="shared" si="0"/>
        <v>2000</v>
      </c>
      <c r="AD11" s="46"/>
      <c r="AE11"/>
      <c r="AF11"/>
      <c r="AG11"/>
      <c r="AH11"/>
      <c r="AI11"/>
      <c r="AJ11"/>
      <c r="AK11"/>
    </row>
    <row r="12" s="37" customFormat="1" spans="1:37">
      <c r="A12" s="46">
        <v>7</v>
      </c>
      <c r="B12" s="62" t="s">
        <v>34</v>
      </c>
      <c r="C12" s="62" t="s">
        <v>283</v>
      </c>
      <c r="D12" s="62" t="s">
        <v>291</v>
      </c>
      <c r="E12" s="62" t="s">
        <v>285</v>
      </c>
      <c r="F12" s="63">
        <v>4</v>
      </c>
      <c r="G12" s="46">
        <v>2014</v>
      </c>
      <c r="H12" s="46">
        <v>2018</v>
      </c>
      <c r="I12" s="46">
        <v>3.6</v>
      </c>
      <c r="J12" s="46">
        <v>360</v>
      </c>
      <c r="K12" s="46"/>
      <c r="L12" s="46"/>
      <c r="M12" s="46"/>
      <c r="N12" s="46"/>
      <c r="O12" s="46"/>
      <c r="P12" s="46"/>
      <c r="Q12" s="46">
        <v>6.4</v>
      </c>
      <c r="R12" s="46">
        <v>640</v>
      </c>
      <c r="S12" s="46"/>
      <c r="T12" s="46"/>
      <c r="U12" s="46"/>
      <c r="V12" s="46"/>
      <c r="W12" s="46">
        <v>2</v>
      </c>
      <c r="X12" s="46">
        <v>1000</v>
      </c>
      <c r="Y12" s="46"/>
      <c r="Z12" s="46"/>
      <c r="AA12" s="46"/>
      <c r="AB12" s="46"/>
      <c r="AC12" s="51">
        <f t="shared" si="0"/>
        <v>2000</v>
      </c>
      <c r="AD12" s="46"/>
      <c r="AE12"/>
      <c r="AF12"/>
      <c r="AG12"/>
      <c r="AH12"/>
      <c r="AI12"/>
      <c r="AJ12"/>
      <c r="AK12"/>
    </row>
    <row r="13" s="37" customFormat="1" spans="1:37">
      <c r="A13" s="46">
        <v>8</v>
      </c>
      <c r="B13" s="62" t="s">
        <v>34</v>
      </c>
      <c r="C13" s="62" t="s">
        <v>283</v>
      </c>
      <c r="D13" s="62" t="s">
        <v>292</v>
      </c>
      <c r="E13" s="62" t="s">
        <v>293</v>
      </c>
      <c r="F13" s="63">
        <v>3</v>
      </c>
      <c r="G13" s="46">
        <v>2015</v>
      </c>
      <c r="H13" s="46">
        <v>2018</v>
      </c>
      <c r="I13" s="46">
        <v>2.5</v>
      </c>
      <c r="J13" s="46">
        <v>250</v>
      </c>
      <c r="K13" s="46"/>
      <c r="L13" s="46"/>
      <c r="M13" s="46"/>
      <c r="N13" s="46"/>
      <c r="O13" s="46"/>
      <c r="P13" s="46"/>
      <c r="Q13" s="46">
        <v>7.5</v>
      </c>
      <c r="R13" s="46">
        <v>750</v>
      </c>
      <c r="S13" s="46"/>
      <c r="T13" s="46"/>
      <c r="U13" s="46"/>
      <c r="V13" s="46"/>
      <c r="W13" s="46">
        <v>2</v>
      </c>
      <c r="X13" s="46">
        <v>1000</v>
      </c>
      <c r="Y13" s="46"/>
      <c r="Z13" s="46"/>
      <c r="AA13" s="46"/>
      <c r="AB13" s="46"/>
      <c r="AC13" s="51">
        <f t="shared" si="0"/>
        <v>2000</v>
      </c>
      <c r="AD13" s="46"/>
      <c r="AE13"/>
      <c r="AF13"/>
      <c r="AG13"/>
      <c r="AH13"/>
      <c r="AI13"/>
      <c r="AJ13"/>
      <c r="AK13"/>
    </row>
    <row r="14" s="37" customFormat="1" spans="1:37">
      <c r="A14" s="46">
        <v>9</v>
      </c>
      <c r="B14" s="62" t="s">
        <v>34</v>
      </c>
      <c r="C14" s="62" t="s">
        <v>283</v>
      </c>
      <c r="D14" s="62" t="s">
        <v>294</v>
      </c>
      <c r="E14" s="62" t="s">
        <v>293</v>
      </c>
      <c r="F14" s="63">
        <v>1</v>
      </c>
      <c r="G14" s="46">
        <v>2017</v>
      </c>
      <c r="H14" s="46">
        <v>2018</v>
      </c>
      <c r="I14" s="46">
        <v>4</v>
      </c>
      <c r="J14" s="46">
        <v>400</v>
      </c>
      <c r="K14" s="46">
        <v>3</v>
      </c>
      <c r="L14" s="46">
        <v>300</v>
      </c>
      <c r="M14" s="46"/>
      <c r="N14" s="46"/>
      <c r="O14" s="46"/>
      <c r="P14" s="46"/>
      <c r="Q14" s="46">
        <v>3</v>
      </c>
      <c r="R14" s="46">
        <v>300</v>
      </c>
      <c r="S14" s="46"/>
      <c r="T14" s="46"/>
      <c r="U14" s="46"/>
      <c r="V14" s="46"/>
      <c r="W14" s="46">
        <v>2</v>
      </c>
      <c r="X14" s="46">
        <v>1000</v>
      </c>
      <c r="Y14" s="46"/>
      <c r="Z14" s="46"/>
      <c r="AA14" s="46"/>
      <c r="AB14" s="46"/>
      <c r="AC14" s="51">
        <f t="shared" si="0"/>
        <v>2000</v>
      </c>
      <c r="AD14" s="46"/>
      <c r="AE14"/>
      <c r="AF14"/>
      <c r="AG14"/>
      <c r="AH14"/>
      <c r="AI14"/>
      <c r="AJ14"/>
      <c r="AK14"/>
    </row>
    <row r="15" s="37" customFormat="1" spans="1:37">
      <c r="A15" s="46">
        <v>10</v>
      </c>
      <c r="B15" s="62" t="s">
        <v>34</v>
      </c>
      <c r="C15" s="62" t="s">
        <v>283</v>
      </c>
      <c r="D15" s="62" t="s">
        <v>295</v>
      </c>
      <c r="E15" s="62" t="s">
        <v>285</v>
      </c>
      <c r="F15" s="63">
        <v>2</v>
      </c>
      <c r="G15" s="46">
        <v>2015</v>
      </c>
      <c r="H15" s="46">
        <v>2018</v>
      </c>
      <c r="I15" s="46">
        <v>2.8</v>
      </c>
      <c r="J15" s="46">
        <v>280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51">
        <f t="shared" si="0"/>
        <v>280</v>
      </c>
      <c r="AD15" s="46"/>
      <c r="AE15"/>
      <c r="AF15"/>
      <c r="AG15"/>
      <c r="AH15"/>
      <c r="AI15"/>
      <c r="AJ15"/>
      <c r="AK15"/>
    </row>
    <row r="16" s="37" customFormat="1" spans="1:37">
      <c r="A16" s="46">
        <v>11</v>
      </c>
      <c r="B16" s="62" t="s">
        <v>34</v>
      </c>
      <c r="C16" s="62" t="s">
        <v>283</v>
      </c>
      <c r="D16" s="62" t="s">
        <v>296</v>
      </c>
      <c r="E16" s="62" t="s">
        <v>285</v>
      </c>
      <c r="F16" s="63">
        <v>7</v>
      </c>
      <c r="G16" s="46">
        <v>2015</v>
      </c>
      <c r="H16" s="46">
        <v>2018</v>
      </c>
      <c r="I16" s="46">
        <v>3</v>
      </c>
      <c r="J16" s="46">
        <v>300</v>
      </c>
      <c r="K16" s="46"/>
      <c r="L16" s="46"/>
      <c r="M16" s="46"/>
      <c r="N16" s="46"/>
      <c r="O16" s="46"/>
      <c r="P16" s="46"/>
      <c r="Q16" s="46">
        <v>2</v>
      </c>
      <c r="R16" s="46">
        <v>200</v>
      </c>
      <c r="S16" s="64">
        <v>1</v>
      </c>
      <c r="T16" s="46">
        <v>500</v>
      </c>
      <c r="U16" s="46"/>
      <c r="V16" s="46"/>
      <c r="W16" s="46">
        <v>2</v>
      </c>
      <c r="X16" s="46">
        <v>1000</v>
      </c>
      <c r="Y16" s="46"/>
      <c r="Z16" s="46"/>
      <c r="AA16" s="46"/>
      <c r="AB16" s="46"/>
      <c r="AC16" s="51">
        <f t="shared" si="0"/>
        <v>2000</v>
      </c>
      <c r="AD16" s="46"/>
      <c r="AE16"/>
      <c r="AF16"/>
      <c r="AG16"/>
      <c r="AH16"/>
      <c r="AI16"/>
      <c r="AJ16"/>
      <c r="AK16"/>
    </row>
    <row r="17" s="37" customFormat="1" spans="1:37">
      <c r="A17" s="46">
        <v>12</v>
      </c>
      <c r="B17" s="62" t="s">
        <v>34</v>
      </c>
      <c r="C17" s="62" t="s">
        <v>283</v>
      </c>
      <c r="D17" s="62" t="s">
        <v>297</v>
      </c>
      <c r="E17" s="62" t="s">
        <v>293</v>
      </c>
      <c r="F17" s="63">
        <v>4</v>
      </c>
      <c r="G17" s="46">
        <v>2015</v>
      </c>
      <c r="H17" s="46">
        <v>2018</v>
      </c>
      <c r="I17" s="46">
        <v>2</v>
      </c>
      <c r="J17" s="46">
        <v>200</v>
      </c>
      <c r="K17" s="46">
        <v>2</v>
      </c>
      <c r="L17" s="46">
        <v>200</v>
      </c>
      <c r="M17" s="46"/>
      <c r="N17" s="46"/>
      <c r="O17" s="46"/>
      <c r="P17" s="46"/>
      <c r="Q17" s="46"/>
      <c r="R17" s="46"/>
      <c r="S17" s="64">
        <v>1.2</v>
      </c>
      <c r="T17" s="46">
        <v>600</v>
      </c>
      <c r="U17" s="46"/>
      <c r="V17" s="46"/>
      <c r="W17" s="46">
        <v>2</v>
      </c>
      <c r="X17" s="46">
        <v>1000</v>
      </c>
      <c r="Y17" s="46"/>
      <c r="Z17" s="46"/>
      <c r="AA17" s="46"/>
      <c r="AB17" s="46"/>
      <c r="AC17" s="51">
        <f t="shared" ref="AC17:AC42" si="1">J17+L17+N17+R17+T17+V17+X17+Z17+AB17</f>
        <v>2000</v>
      </c>
      <c r="AD17" s="46"/>
      <c r="AE17"/>
      <c r="AF17"/>
      <c r="AG17"/>
      <c r="AH17"/>
      <c r="AI17"/>
      <c r="AJ17"/>
      <c r="AK17"/>
    </row>
    <row r="18" s="37" customFormat="1" spans="1:37">
      <c r="A18" s="46">
        <v>13</v>
      </c>
      <c r="B18" s="62" t="s">
        <v>34</v>
      </c>
      <c r="C18" s="62" t="s">
        <v>283</v>
      </c>
      <c r="D18" s="62" t="s">
        <v>298</v>
      </c>
      <c r="E18" s="62" t="s">
        <v>285</v>
      </c>
      <c r="F18" s="63">
        <v>5</v>
      </c>
      <c r="G18" s="46">
        <v>2015</v>
      </c>
      <c r="H18" s="46">
        <v>2018</v>
      </c>
      <c r="I18" s="46"/>
      <c r="J18" s="46"/>
      <c r="K18" s="46"/>
      <c r="L18" s="46"/>
      <c r="M18" s="46"/>
      <c r="N18" s="46"/>
      <c r="O18" s="46"/>
      <c r="P18" s="46"/>
      <c r="Q18" s="46">
        <v>0.9</v>
      </c>
      <c r="R18" s="46">
        <v>90</v>
      </c>
      <c r="S18" s="46"/>
      <c r="T18" s="46"/>
      <c r="U18" s="46"/>
      <c r="V18" s="46"/>
      <c r="W18" s="46">
        <v>2</v>
      </c>
      <c r="X18" s="46">
        <v>1000</v>
      </c>
      <c r="Y18" s="46"/>
      <c r="Z18" s="46"/>
      <c r="AA18" s="46">
        <v>70</v>
      </c>
      <c r="AB18" s="46">
        <v>910</v>
      </c>
      <c r="AC18" s="51">
        <f t="shared" si="1"/>
        <v>2000</v>
      </c>
      <c r="AD18" s="46"/>
      <c r="AE18"/>
      <c r="AF18"/>
      <c r="AG18"/>
      <c r="AH18"/>
      <c r="AI18"/>
      <c r="AJ18"/>
      <c r="AK18"/>
    </row>
    <row r="19" s="37" customFormat="1" spans="1:37">
      <c r="A19" s="46">
        <v>14</v>
      </c>
      <c r="B19" s="62" t="s">
        <v>34</v>
      </c>
      <c r="C19" s="62" t="s">
        <v>283</v>
      </c>
      <c r="D19" s="62" t="s">
        <v>299</v>
      </c>
      <c r="E19" s="62" t="s">
        <v>285</v>
      </c>
      <c r="F19" s="63">
        <v>4</v>
      </c>
      <c r="G19" s="46">
        <v>2014</v>
      </c>
      <c r="H19" s="46">
        <v>2018</v>
      </c>
      <c r="I19" s="46">
        <v>2</v>
      </c>
      <c r="J19" s="46">
        <v>200</v>
      </c>
      <c r="K19" s="46"/>
      <c r="L19" s="46"/>
      <c r="M19" s="46"/>
      <c r="N19" s="46"/>
      <c r="O19" s="46"/>
      <c r="P19" s="46"/>
      <c r="Q19" s="46">
        <v>1</v>
      </c>
      <c r="R19" s="46">
        <v>100</v>
      </c>
      <c r="S19" s="46"/>
      <c r="T19" s="46"/>
      <c r="U19" s="46"/>
      <c r="V19" s="46"/>
      <c r="W19" s="46"/>
      <c r="X19" s="46"/>
      <c r="Y19" s="46"/>
      <c r="Z19" s="46"/>
      <c r="AA19" s="46">
        <v>100</v>
      </c>
      <c r="AB19" s="46">
        <v>1300</v>
      </c>
      <c r="AC19" s="51">
        <f t="shared" si="1"/>
        <v>1600</v>
      </c>
      <c r="AD19" s="46"/>
      <c r="AE19"/>
      <c r="AF19"/>
      <c r="AG19"/>
      <c r="AH19"/>
      <c r="AI19"/>
      <c r="AJ19"/>
      <c r="AK19"/>
    </row>
    <row r="20" s="37" customFormat="1" spans="1:37">
      <c r="A20" s="46">
        <v>15</v>
      </c>
      <c r="B20" s="62" t="s">
        <v>34</v>
      </c>
      <c r="C20" s="62" t="s">
        <v>283</v>
      </c>
      <c r="D20" s="62" t="s">
        <v>300</v>
      </c>
      <c r="E20" s="62" t="s">
        <v>285</v>
      </c>
      <c r="F20" s="63">
        <v>4</v>
      </c>
      <c r="G20" s="46">
        <v>2014</v>
      </c>
      <c r="H20" s="46">
        <v>2018</v>
      </c>
      <c r="I20" s="46">
        <v>2</v>
      </c>
      <c r="J20" s="46">
        <v>200</v>
      </c>
      <c r="K20" s="46">
        <v>2</v>
      </c>
      <c r="L20" s="46">
        <v>200</v>
      </c>
      <c r="M20" s="46"/>
      <c r="N20" s="46"/>
      <c r="O20" s="46"/>
      <c r="P20" s="46"/>
      <c r="Q20" s="46">
        <v>1</v>
      </c>
      <c r="R20" s="46">
        <v>100</v>
      </c>
      <c r="S20" s="46"/>
      <c r="T20" s="46"/>
      <c r="U20" s="46"/>
      <c r="V20" s="46"/>
      <c r="W20" s="46"/>
      <c r="X20" s="46"/>
      <c r="Y20" s="46"/>
      <c r="Z20" s="46"/>
      <c r="AA20" s="46">
        <v>50</v>
      </c>
      <c r="AB20" s="46">
        <v>650</v>
      </c>
      <c r="AC20" s="51">
        <f t="shared" si="1"/>
        <v>1150</v>
      </c>
      <c r="AD20" s="46"/>
      <c r="AE20"/>
      <c r="AF20"/>
      <c r="AG20"/>
      <c r="AH20"/>
      <c r="AI20"/>
      <c r="AJ20"/>
      <c r="AK20"/>
    </row>
    <row r="21" s="37" customFormat="1" spans="1:37">
      <c r="A21" s="46">
        <v>16</v>
      </c>
      <c r="B21" s="62" t="s">
        <v>34</v>
      </c>
      <c r="C21" s="62" t="s">
        <v>283</v>
      </c>
      <c r="D21" s="62" t="s">
        <v>301</v>
      </c>
      <c r="E21" s="62" t="s">
        <v>293</v>
      </c>
      <c r="F21" s="63">
        <v>6</v>
      </c>
      <c r="G21" s="46">
        <v>2014</v>
      </c>
      <c r="H21" s="46">
        <v>2018</v>
      </c>
      <c r="I21" s="46">
        <v>4</v>
      </c>
      <c r="J21" s="46">
        <v>400</v>
      </c>
      <c r="K21" s="46">
        <v>2.2</v>
      </c>
      <c r="L21" s="46">
        <v>220</v>
      </c>
      <c r="M21" s="46"/>
      <c r="N21" s="46"/>
      <c r="O21" s="46"/>
      <c r="P21" s="46"/>
      <c r="Q21" s="46">
        <v>1</v>
      </c>
      <c r="R21" s="46">
        <v>100</v>
      </c>
      <c r="S21" s="46"/>
      <c r="T21" s="46"/>
      <c r="U21" s="46"/>
      <c r="V21" s="46"/>
      <c r="W21" s="46">
        <v>1</v>
      </c>
      <c r="X21" s="46">
        <v>500</v>
      </c>
      <c r="Y21" s="46"/>
      <c r="Z21" s="46"/>
      <c r="AA21" s="46">
        <v>60</v>
      </c>
      <c r="AB21" s="46">
        <v>780</v>
      </c>
      <c r="AC21" s="51">
        <f t="shared" si="1"/>
        <v>2000</v>
      </c>
      <c r="AD21" s="46"/>
      <c r="AE21"/>
      <c r="AF21"/>
      <c r="AG21"/>
      <c r="AH21"/>
      <c r="AI21"/>
      <c r="AJ21"/>
      <c r="AK21"/>
    </row>
    <row r="22" s="37" customFormat="1" spans="1:37">
      <c r="A22" s="46">
        <v>17</v>
      </c>
      <c r="B22" s="62" t="s">
        <v>34</v>
      </c>
      <c r="C22" s="62" t="s">
        <v>283</v>
      </c>
      <c r="D22" s="62" t="s">
        <v>302</v>
      </c>
      <c r="E22" s="62" t="s">
        <v>293</v>
      </c>
      <c r="F22" s="63">
        <v>1</v>
      </c>
      <c r="G22" s="46">
        <v>2014</v>
      </c>
      <c r="H22" s="46">
        <v>2018</v>
      </c>
      <c r="I22" s="46">
        <v>1</v>
      </c>
      <c r="J22" s="46">
        <v>100</v>
      </c>
      <c r="K22" s="46">
        <v>2</v>
      </c>
      <c r="L22" s="46">
        <v>200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>
        <v>2</v>
      </c>
      <c r="X22" s="46">
        <v>1000</v>
      </c>
      <c r="Y22" s="46"/>
      <c r="Z22" s="46"/>
      <c r="AA22" s="46">
        <v>50</v>
      </c>
      <c r="AB22" s="46">
        <v>650</v>
      </c>
      <c r="AC22" s="51">
        <f t="shared" si="1"/>
        <v>1950</v>
      </c>
      <c r="AD22" s="46"/>
      <c r="AE22"/>
      <c r="AF22"/>
      <c r="AG22"/>
      <c r="AH22"/>
      <c r="AI22"/>
      <c r="AJ22"/>
      <c r="AK22"/>
    </row>
    <row r="23" s="37" customFormat="1" spans="1:37">
      <c r="A23" s="46">
        <v>18</v>
      </c>
      <c r="B23" s="62" t="s">
        <v>34</v>
      </c>
      <c r="C23" s="62" t="s">
        <v>283</v>
      </c>
      <c r="D23" s="62" t="s">
        <v>303</v>
      </c>
      <c r="E23" s="62" t="s">
        <v>285</v>
      </c>
      <c r="F23" s="63">
        <v>7</v>
      </c>
      <c r="G23" s="46">
        <v>2014</v>
      </c>
      <c r="H23" s="46">
        <v>2018</v>
      </c>
      <c r="I23" s="46">
        <v>4</v>
      </c>
      <c r="J23" s="46">
        <v>400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50</v>
      </c>
      <c r="AB23" s="46">
        <v>650</v>
      </c>
      <c r="AC23" s="51">
        <f t="shared" si="1"/>
        <v>1050</v>
      </c>
      <c r="AD23" s="46"/>
      <c r="AE23"/>
      <c r="AF23"/>
      <c r="AG23"/>
      <c r="AH23"/>
      <c r="AI23"/>
      <c r="AJ23"/>
      <c r="AK23"/>
    </row>
    <row r="24" s="37" customFormat="1" spans="1:37">
      <c r="A24" s="46">
        <v>19</v>
      </c>
      <c r="B24" s="62" t="s">
        <v>34</v>
      </c>
      <c r="C24" s="62" t="s">
        <v>283</v>
      </c>
      <c r="D24" s="62" t="s">
        <v>304</v>
      </c>
      <c r="E24" s="62" t="s">
        <v>293</v>
      </c>
      <c r="F24" s="63">
        <v>3</v>
      </c>
      <c r="G24" s="46">
        <v>2014</v>
      </c>
      <c r="H24" s="46">
        <v>2018</v>
      </c>
      <c r="I24" s="46"/>
      <c r="J24" s="46"/>
      <c r="K24" s="46">
        <v>5</v>
      </c>
      <c r="L24" s="46">
        <v>500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>
        <v>2</v>
      </c>
      <c r="X24" s="46">
        <v>1000</v>
      </c>
      <c r="Y24" s="46"/>
      <c r="Z24" s="46"/>
      <c r="AA24" s="46"/>
      <c r="AB24" s="46"/>
      <c r="AC24" s="51">
        <f t="shared" si="1"/>
        <v>1500</v>
      </c>
      <c r="AD24" s="46"/>
      <c r="AE24"/>
      <c r="AF24"/>
      <c r="AG24"/>
      <c r="AH24"/>
      <c r="AI24"/>
      <c r="AJ24"/>
      <c r="AK24"/>
    </row>
    <row r="25" s="37" customFormat="1" spans="1:37">
      <c r="A25" s="46">
        <v>20</v>
      </c>
      <c r="B25" s="62" t="s">
        <v>34</v>
      </c>
      <c r="C25" s="62" t="s">
        <v>283</v>
      </c>
      <c r="D25" s="62" t="s">
        <v>305</v>
      </c>
      <c r="E25" s="62" t="s">
        <v>285</v>
      </c>
      <c r="F25" s="63">
        <v>5</v>
      </c>
      <c r="G25" s="46">
        <v>2014</v>
      </c>
      <c r="H25" s="46">
        <v>2018</v>
      </c>
      <c r="I25" s="46">
        <v>2</v>
      </c>
      <c r="J25" s="46">
        <v>200</v>
      </c>
      <c r="K25" s="46">
        <v>4</v>
      </c>
      <c r="L25" s="46">
        <v>400</v>
      </c>
      <c r="M25" s="46"/>
      <c r="N25" s="46"/>
      <c r="O25" s="46"/>
      <c r="P25" s="46"/>
      <c r="Q25" s="46">
        <v>1.5</v>
      </c>
      <c r="R25" s="46">
        <v>150</v>
      </c>
      <c r="S25" s="46"/>
      <c r="T25" s="46"/>
      <c r="U25" s="46"/>
      <c r="V25" s="46"/>
      <c r="W25" s="46"/>
      <c r="X25" s="46"/>
      <c r="Y25" s="46"/>
      <c r="Z25" s="46"/>
      <c r="AA25" s="46">
        <v>50</v>
      </c>
      <c r="AB25" s="46">
        <v>650</v>
      </c>
      <c r="AC25" s="51">
        <f t="shared" si="1"/>
        <v>1400</v>
      </c>
      <c r="AD25" s="46"/>
      <c r="AE25"/>
      <c r="AF25"/>
      <c r="AG25"/>
      <c r="AH25"/>
      <c r="AI25"/>
      <c r="AJ25"/>
      <c r="AK25"/>
    </row>
    <row r="26" s="37" customFormat="1" spans="1:37">
      <c r="A26" s="46">
        <v>21</v>
      </c>
      <c r="B26" s="62" t="s">
        <v>34</v>
      </c>
      <c r="C26" s="62" t="s">
        <v>283</v>
      </c>
      <c r="D26" s="62" t="s">
        <v>306</v>
      </c>
      <c r="E26" s="62" t="s">
        <v>285</v>
      </c>
      <c r="F26" s="63">
        <v>1</v>
      </c>
      <c r="G26" s="46">
        <v>2014</v>
      </c>
      <c r="H26" s="46">
        <v>2018</v>
      </c>
      <c r="I26" s="46">
        <v>1</v>
      </c>
      <c r="J26" s="46">
        <v>100</v>
      </c>
      <c r="K26" s="46">
        <v>1</v>
      </c>
      <c r="L26" s="46">
        <v>100</v>
      </c>
      <c r="M26" s="46"/>
      <c r="N26" s="46"/>
      <c r="O26" s="46"/>
      <c r="P26" s="46"/>
      <c r="Q26" s="46">
        <v>1</v>
      </c>
      <c r="R26" s="46">
        <v>100</v>
      </c>
      <c r="S26" s="46"/>
      <c r="T26" s="46"/>
      <c r="U26" s="46"/>
      <c r="V26" s="46"/>
      <c r="W26" s="46"/>
      <c r="X26" s="46"/>
      <c r="Y26" s="46"/>
      <c r="Z26" s="46"/>
      <c r="AA26" s="46">
        <v>50</v>
      </c>
      <c r="AB26" s="46">
        <v>650</v>
      </c>
      <c r="AC26" s="51">
        <f t="shared" si="1"/>
        <v>950</v>
      </c>
      <c r="AD26" s="46"/>
      <c r="AE26"/>
      <c r="AF26"/>
      <c r="AG26"/>
      <c r="AH26"/>
      <c r="AI26"/>
      <c r="AJ26"/>
      <c r="AK26"/>
    </row>
    <row r="27" s="37" customFormat="1" spans="1:37">
      <c r="A27" s="46">
        <v>22</v>
      </c>
      <c r="B27" s="62" t="s">
        <v>34</v>
      </c>
      <c r="C27" s="62" t="s">
        <v>283</v>
      </c>
      <c r="D27" s="62" t="s">
        <v>307</v>
      </c>
      <c r="E27" s="62" t="s">
        <v>285</v>
      </c>
      <c r="F27" s="63">
        <v>2</v>
      </c>
      <c r="G27" s="46">
        <v>2014</v>
      </c>
      <c r="H27" s="46">
        <v>2018</v>
      </c>
      <c r="I27" s="46"/>
      <c r="J27" s="46"/>
      <c r="K27" s="46"/>
      <c r="L27" s="46"/>
      <c r="M27" s="46">
        <v>2</v>
      </c>
      <c r="N27" s="46">
        <v>900</v>
      </c>
      <c r="O27" s="46"/>
      <c r="P27" s="46"/>
      <c r="Q27" s="46">
        <v>1</v>
      </c>
      <c r="R27" s="46">
        <v>100</v>
      </c>
      <c r="S27" s="46"/>
      <c r="T27" s="46"/>
      <c r="U27" s="46"/>
      <c r="V27" s="46"/>
      <c r="W27" s="46">
        <v>2</v>
      </c>
      <c r="X27" s="46">
        <v>1000</v>
      </c>
      <c r="Y27" s="46"/>
      <c r="Z27" s="46"/>
      <c r="AA27" s="46"/>
      <c r="AB27" s="46"/>
      <c r="AC27" s="51">
        <f t="shared" si="1"/>
        <v>2000</v>
      </c>
      <c r="AD27" s="46"/>
      <c r="AE27"/>
      <c r="AF27"/>
      <c r="AG27"/>
      <c r="AH27"/>
      <c r="AI27"/>
      <c r="AJ27"/>
      <c r="AK27"/>
    </row>
    <row r="28" s="37" customFormat="1" spans="1:37">
      <c r="A28" s="46">
        <v>23</v>
      </c>
      <c r="B28" s="62" t="s">
        <v>34</v>
      </c>
      <c r="C28" s="62" t="s">
        <v>283</v>
      </c>
      <c r="D28" s="62" t="s">
        <v>308</v>
      </c>
      <c r="E28" s="62" t="s">
        <v>285</v>
      </c>
      <c r="F28" s="63">
        <v>4</v>
      </c>
      <c r="G28" s="46">
        <v>2014</v>
      </c>
      <c r="H28" s="46">
        <v>2018</v>
      </c>
      <c r="I28" s="46">
        <v>2</v>
      </c>
      <c r="J28" s="46">
        <v>200</v>
      </c>
      <c r="K28" s="46"/>
      <c r="L28" s="46"/>
      <c r="M28" s="46"/>
      <c r="N28" s="46"/>
      <c r="O28" s="46"/>
      <c r="P28" s="46"/>
      <c r="Q28" s="46">
        <v>2</v>
      </c>
      <c r="R28" s="46">
        <v>200</v>
      </c>
      <c r="S28" s="46"/>
      <c r="T28" s="46"/>
      <c r="U28" s="46"/>
      <c r="V28" s="46"/>
      <c r="W28" s="46"/>
      <c r="X28" s="46"/>
      <c r="Y28" s="46"/>
      <c r="Z28" s="46"/>
      <c r="AA28" s="46">
        <v>100</v>
      </c>
      <c r="AB28" s="46">
        <v>1300</v>
      </c>
      <c r="AC28" s="51">
        <f t="shared" si="1"/>
        <v>1700</v>
      </c>
      <c r="AD28" s="46"/>
      <c r="AE28"/>
      <c r="AF28"/>
      <c r="AG28"/>
      <c r="AH28"/>
      <c r="AI28"/>
      <c r="AJ28"/>
      <c r="AK28"/>
    </row>
    <row r="29" s="37" customFormat="1" spans="1:37">
      <c r="A29" s="46">
        <v>24</v>
      </c>
      <c r="B29" s="62" t="s">
        <v>34</v>
      </c>
      <c r="C29" s="62" t="s">
        <v>283</v>
      </c>
      <c r="D29" s="62" t="s">
        <v>309</v>
      </c>
      <c r="E29" s="62" t="s">
        <v>293</v>
      </c>
      <c r="F29" s="63">
        <v>1</v>
      </c>
      <c r="G29" s="46">
        <v>2014</v>
      </c>
      <c r="H29" s="46">
        <v>2018</v>
      </c>
      <c r="I29" s="46">
        <v>1.5</v>
      </c>
      <c r="J29" s="46">
        <v>150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>
        <v>2</v>
      </c>
      <c r="X29" s="46">
        <v>1000</v>
      </c>
      <c r="Y29" s="46"/>
      <c r="Z29" s="46"/>
      <c r="AA29" s="46"/>
      <c r="AB29" s="46"/>
      <c r="AC29" s="51">
        <f t="shared" si="1"/>
        <v>1150</v>
      </c>
      <c r="AD29" s="46"/>
      <c r="AE29"/>
      <c r="AF29"/>
      <c r="AG29"/>
      <c r="AH29"/>
      <c r="AI29"/>
      <c r="AJ29"/>
      <c r="AK29"/>
    </row>
    <row r="30" s="37" customFormat="1" spans="1:37">
      <c r="A30" s="46">
        <v>25</v>
      </c>
      <c r="B30" s="62" t="s">
        <v>34</v>
      </c>
      <c r="C30" s="62" t="s">
        <v>283</v>
      </c>
      <c r="D30" s="62" t="s">
        <v>310</v>
      </c>
      <c r="E30" s="62" t="s">
        <v>285</v>
      </c>
      <c r="F30" s="63">
        <v>2</v>
      </c>
      <c r="G30" s="46">
        <v>2014</v>
      </c>
      <c r="H30" s="46">
        <v>2018</v>
      </c>
      <c r="I30" s="46">
        <v>1.5</v>
      </c>
      <c r="J30" s="46">
        <v>150</v>
      </c>
      <c r="K30" s="46">
        <v>1</v>
      </c>
      <c r="L30" s="46">
        <v>100</v>
      </c>
      <c r="M30" s="46"/>
      <c r="N30" s="46"/>
      <c r="O30" s="46"/>
      <c r="P30" s="46"/>
      <c r="Q30" s="46"/>
      <c r="R30" s="46"/>
      <c r="S30" s="64">
        <v>1.5</v>
      </c>
      <c r="T30" s="46">
        <v>750</v>
      </c>
      <c r="U30" s="46"/>
      <c r="V30" s="46"/>
      <c r="W30" s="46">
        <v>2</v>
      </c>
      <c r="X30" s="46">
        <v>1000</v>
      </c>
      <c r="Y30" s="46"/>
      <c r="Z30" s="46"/>
      <c r="AA30" s="46"/>
      <c r="AB30" s="46"/>
      <c r="AC30" s="51">
        <f t="shared" si="1"/>
        <v>2000</v>
      </c>
      <c r="AD30" s="46"/>
      <c r="AE30"/>
      <c r="AF30"/>
      <c r="AG30"/>
      <c r="AH30"/>
      <c r="AI30"/>
      <c r="AJ30"/>
      <c r="AK30"/>
    </row>
    <row r="31" s="37" customFormat="1" spans="1:37">
      <c r="A31" s="46">
        <v>26</v>
      </c>
      <c r="B31" s="62" t="s">
        <v>34</v>
      </c>
      <c r="C31" s="62" t="s">
        <v>283</v>
      </c>
      <c r="D31" s="62" t="s">
        <v>311</v>
      </c>
      <c r="E31" s="62" t="s">
        <v>293</v>
      </c>
      <c r="F31" s="63">
        <v>2</v>
      </c>
      <c r="G31" s="46">
        <v>2014</v>
      </c>
      <c r="H31" s="46">
        <v>2018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>
        <v>2</v>
      </c>
      <c r="X31" s="46">
        <v>1000</v>
      </c>
      <c r="Y31" s="46"/>
      <c r="Z31" s="46"/>
      <c r="AA31" s="46"/>
      <c r="AB31" s="46"/>
      <c r="AC31" s="51">
        <f t="shared" si="1"/>
        <v>1000</v>
      </c>
      <c r="AD31" s="46"/>
      <c r="AE31"/>
      <c r="AF31"/>
      <c r="AG31"/>
      <c r="AH31"/>
      <c r="AI31"/>
      <c r="AJ31"/>
      <c r="AK31"/>
    </row>
    <row r="32" s="37" customFormat="1" spans="1:37">
      <c r="A32" s="46">
        <v>27</v>
      </c>
      <c r="B32" s="62" t="s">
        <v>34</v>
      </c>
      <c r="C32" s="62" t="s">
        <v>283</v>
      </c>
      <c r="D32" s="62" t="s">
        <v>312</v>
      </c>
      <c r="E32" s="62" t="s">
        <v>293</v>
      </c>
      <c r="F32" s="63">
        <v>1</v>
      </c>
      <c r="G32" s="46">
        <v>2014</v>
      </c>
      <c r="H32" s="46">
        <v>2018</v>
      </c>
      <c r="I32" s="46"/>
      <c r="J32" s="46"/>
      <c r="K32" s="46"/>
      <c r="L32" s="46"/>
      <c r="M32" s="46">
        <v>2.2</v>
      </c>
      <c r="N32" s="46">
        <v>990</v>
      </c>
      <c r="O32" s="46"/>
      <c r="P32" s="46"/>
      <c r="Q32" s="46"/>
      <c r="R32" s="46"/>
      <c r="S32" s="46"/>
      <c r="T32" s="46"/>
      <c r="U32" s="46"/>
      <c r="V32" s="46"/>
      <c r="W32" s="46">
        <v>2</v>
      </c>
      <c r="X32" s="46">
        <v>1000</v>
      </c>
      <c r="Y32" s="46"/>
      <c r="Z32" s="46"/>
      <c r="AA32" s="46"/>
      <c r="AB32" s="46"/>
      <c r="AC32" s="51">
        <f t="shared" si="1"/>
        <v>1990</v>
      </c>
      <c r="AD32" s="46"/>
      <c r="AE32"/>
      <c r="AF32"/>
      <c r="AG32"/>
      <c r="AH32"/>
      <c r="AI32"/>
      <c r="AJ32"/>
      <c r="AK32"/>
    </row>
    <row r="33" s="37" customFormat="1" spans="1:37">
      <c r="A33" s="46">
        <v>28</v>
      </c>
      <c r="B33" s="62" t="s">
        <v>34</v>
      </c>
      <c r="C33" s="62" t="s">
        <v>283</v>
      </c>
      <c r="D33" s="62" t="s">
        <v>313</v>
      </c>
      <c r="E33" s="62" t="s">
        <v>285</v>
      </c>
      <c r="F33" s="63">
        <v>4</v>
      </c>
      <c r="G33" s="46">
        <v>2014</v>
      </c>
      <c r="H33" s="46">
        <v>2018</v>
      </c>
      <c r="I33" s="46">
        <v>1</v>
      </c>
      <c r="J33" s="46">
        <v>100</v>
      </c>
      <c r="K33" s="46">
        <v>1</v>
      </c>
      <c r="L33" s="46">
        <v>100</v>
      </c>
      <c r="M33" s="46"/>
      <c r="N33" s="46"/>
      <c r="O33" s="46"/>
      <c r="P33" s="46"/>
      <c r="Q33" s="46">
        <v>1</v>
      </c>
      <c r="R33" s="46">
        <v>100</v>
      </c>
      <c r="S33" s="46"/>
      <c r="T33" s="46"/>
      <c r="U33" s="46"/>
      <c r="V33" s="46"/>
      <c r="W33" s="46"/>
      <c r="X33" s="46"/>
      <c r="Y33" s="46"/>
      <c r="Z33" s="46"/>
      <c r="AA33" s="46">
        <v>100</v>
      </c>
      <c r="AB33" s="46">
        <v>1300</v>
      </c>
      <c r="AC33" s="51">
        <f t="shared" si="1"/>
        <v>1600</v>
      </c>
      <c r="AD33" s="46"/>
      <c r="AE33"/>
      <c r="AF33"/>
      <c r="AG33"/>
      <c r="AH33"/>
      <c r="AI33"/>
      <c r="AJ33"/>
      <c r="AK33"/>
    </row>
    <row r="34" s="37" customFormat="1" spans="1:37">
      <c r="A34" s="46">
        <v>29</v>
      </c>
      <c r="B34" s="62" t="s">
        <v>34</v>
      </c>
      <c r="C34" s="62" t="s">
        <v>283</v>
      </c>
      <c r="D34" s="62" t="s">
        <v>314</v>
      </c>
      <c r="E34" s="62" t="s">
        <v>285</v>
      </c>
      <c r="F34" s="63">
        <v>2</v>
      </c>
      <c r="G34" s="46">
        <v>2014</v>
      </c>
      <c r="H34" s="46">
        <v>2018</v>
      </c>
      <c r="I34" s="46">
        <v>1.5</v>
      </c>
      <c r="J34" s="46">
        <v>150</v>
      </c>
      <c r="K34" s="46"/>
      <c r="L34" s="46"/>
      <c r="M34" s="46"/>
      <c r="N34" s="46"/>
      <c r="O34" s="46"/>
      <c r="P34" s="46"/>
      <c r="Q34" s="46">
        <v>1</v>
      </c>
      <c r="R34" s="46">
        <v>100</v>
      </c>
      <c r="S34" s="46"/>
      <c r="T34" s="46"/>
      <c r="U34" s="46"/>
      <c r="V34" s="46"/>
      <c r="W34" s="46"/>
      <c r="X34" s="46"/>
      <c r="Y34" s="46"/>
      <c r="Z34" s="46"/>
      <c r="AA34" s="46">
        <v>50</v>
      </c>
      <c r="AB34" s="46">
        <v>650</v>
      </c>
      <c r="AC34" s="51">
        <f t="shared" si="1"/>
        <v>900</v>
      </c>
      <c r="AD34" s="46"/>
      <c r="AE34"/>
      <c r="AF34"/>
      <c r="AG34"/>
      <c r="AH34"/>
      <c r="AI34"/>
      <c r="AJ34"/>
      <c r="AK34"/>
    </row>
    <row r="35" s="37" customFormat="1" spans="1:37">
      <c r="A35" s="46">
        <v>30</v>
      </c>
      <c r="B35" s="62" t="s">
        <v>34</v>
      </c>
      <c r="C35" s="62" t="s">
        <v>283</v>
      </c>
      <c r="D35" s="62" t="s">
        <v>315</v>
      </c>
      <c r="E35" s="62" t="s">
        <v>293</v>
      </c>
      <c r="F35" s="63">
        <v>4</v>
      </c>
      <c r="G35" s="46">
        <v>2014</v>
      </c>
      <c r="H35" s="46">
        <v>2018</v>
      </c>
      <c r="I35" s="46">
        <v>2</v>
      </c>
      <c r="J35" s="46">
        <v>200</v>
      </c>
      <c r="K35" s="46"/>
      <c r="L35" s="46"/>
      <c r="M35" s="46"/>
      <c r="N35" s="46"/>
      <c r="O35" s="46"/>
      <c r="P35" s="46"/>
      <c r="Q35" s="46">
        <v>1</v>
      </c>
      <c r="R35" s="46">
        <v>100</v>
      </c>
      <c r="S35" s="46"/>
      <c r="T35" s="46"/>
      <c r="U35" s="46"/>
      <c r="V35" s="46"/>
      <c r="W35" s="46"/>
      <c r="X35" s="46"/>
      <c r="Y35" s="46"/>
      <c r="Z35" s="46"/>
      <c r="AA35" s="46">
        <v>80</v>
      </c>
      <c r="AB35" s="46">
        <v>1040</v>
      </c>
      <c r="AC35" s="51">
        <f t="shared" si="1"/>
        <v>1340</v>
      </c>
      <c r="AD35" s="46"/>
      <c r="AE35"/>
      <c r="AF35"/>
      <c r="AG35"/>
      <c r="AH35"/>
      <c r="AI35"/>
      <c r="AJ35"/>
      <c r="AK35"/>
    </row>
    <row r="36" s="37" customFormat="1" spans="1:37">
      <c r="A36" s="46">
        <v>31</v>
      </c>
      <c r="B36" s="62" t="s">
        <v>34</v>
      </c>
      <c r="C36" s="62" t="s">
        <v>283</v>
      </c>
      <c r="D36" s="62" t="s">
        <v>316</v>
      </c>
      <c r="E36" s="62" t="s">
        <v>285</v>
      </c>
      <c r="F36" s="63">
        <v>2</v>
      </c>
      <c r="G36" s="46">
        <v>2014</v>
      </c>
      <c r="H36" s="46">
        <v>2018</v>
      </c>
      <c r="I36" s="46">
        <v>1</v>
      </c>
      <c r="J36" s="46">
        <v>100</v>
      </c>
      <c r="K36" s="46">
        <v>2.5</v>
      </c>
      <c r="L36" s="46">
        <v>250</v>
      </c>
      <c r="M36" s="46"/>
      <c r="N36" s="46"/>
      <c r="O36" s="46"/>
      <c r="P36" s="46"/>
      <c r="Q36" s="46">
        <v>2</v>
      </c>
      <c r="R36" s="46">
        <v>200</v>
      </c>
      <c r="S36" s="46"/>
      <c r="T36" s="46"/>
      <c r="U36" s="46"/>
      <c r="V36" s="46"/>
      <c r="W36" s="46"/>
      <c r="X36" s="46"/>
      <c r="Y36" s="46"/>
      <c r="Z36" s="46"/>
      <c r="AA36" s="46">
        <v>50</v>
      </c>
      <c r="AB36" s="46">
        <v>650</v>
      </c>
      <c r="AC36" s="51">
        <f t="shared" si="1"/>
        <v>1200</v>
      </c>
      <c r="AD36" s="46"/>
      <c r="AE36"/>
      <c r="AF36"/>
      <c r="AG36"/>
      <c r="AH36"/>
      <c r="AI36"/>
      <c r="AJ36"/>
      <c r="AK36"/>
    </row>
    <row r="37" s="37" customFormat="1" spans="1:37">
      <c r="A37" s="46">
        <v>32</v>
      </c>
      <c r="B37" s="62" t="s">
        <v>34</v>
      </c>
      <c r="C37" s="62" t="s">
        <v>283</v>
      </c>
      <c r="D37" s="62" t="s">
        <v>317</v>
      </c>
      <c r="E37" s="62" t="s">
        <v>285</v>
      </c>
      <c r="F37" s="63">
        <v>3</v>
      </c>
      <c r="G37" s="46">
        <v>2014</v>
      </c>
      <c r="H37" s="46">
        <v>2018</v>
      </c>
      <c r="I37" s="46">
        <v>1</v>
      </c>
      <c r="J37" s="46">
        <v>100</v>
      </c>
      <c r="K37" s="46"/>
      <c r="L37" s="46"/>
      <c r="M37" s="46"/>
      <c r="N37" s="46"/>
      <c r="O37" s="46"/>
      <c r="P37" s="46"/>
      <c r="Q37" s="46">
        <v>2.5</v>
      </c>
      <c r="R37" s="46">
        <v>250</v>
      </c>
      <c r="S37" s="46"/>
      <c r="T37" s="46"/>
      <c r="U37" s="46"/>
      <c r="V37" s="46"/>
      <c r="W37" s="46"/>
      <c r="X37" s="46"/>
      <c r="Y37" s="46"/>
      <c r="Z37" s="46"/>
      <c r="AA37" s="46">
        <v>50</v>
      </c>
      <c r="AB37" s="46">
        <v>650</v>
      </c>
      <c r="AC37" s="51">
        <f t="shared" si="1"/>
        <v>1000</v>
      </c>
      <c r="AD37" s="46"/>
      <c r="AE37"/>
      <c r="AF37"/>
      <c r="AG37"/>
      <c r="AH37"/>
      <c r="AI37"/>
      <c r="AJ37"/>
      <c r="AK37"/>
    </row>
    <row r="38" s="37" customFormat="1" spans="1:37">
      <c r="A38" s="46">
        <v>33</v>
      </c>
      <c r="B38" s="62" t="s">
        <v>34</v>
      </c>
      <c r="C38" s="62" t="s">
        <v>283</v>
      </c>
      <c r="D38" s="62" t="s">
        <v>318</v>
      </c>
      <c r="E38" s="62" t="s">
        <v>293</v>
      </c>
      <c r="F38" s="63">
        <v>2</v>
      </c>
      <c r="G38" s="46">
        <v>2014</v>
      </c>
      <c r="H38" s="46">
        <v>2018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>
        <v>2</v>
      </c>
      <c r="X38" s="46">
        <v>1000</v>
      </c>
      <c r="Y38" s="46"/>
      <c r="Z38" s="46"/>
      <c r="AA38" s="46"/>
      <c r="AB38" s="46"/>
      <c r="AC38" s="51">
        <f t="shared" si="1"/>
        <v>1000</v>
      </c>
      <c r="AD38" s="46"/>
      <c r="AE38"/>
      <c r="AF38"/>
      <c r="AG38"/>
      <c r="AH38"/>
      <c r="AI38"/>
      <c r="AJ38"/>
      <c r="AK38"/>
    </row>
    <row r="39" s="37" customFormat="1" spans="1:37">
      <c r="A39" s="46">
        <v>34</v>
      </c>
      <c r="B39" s="62" t="s">
        <v>34</v>
      </c>
      <c r="C39" s="62" t="s">
        <v>283</v>
      </c>
      <c r="D39" s="62" t="s">
        <v>319</v>
      </c>
      <c r="E39" s="62" t="s">
        <v>285</v>
      </c>
      <c r="F39" s="63">
        <v>6</v>
      </c>
      <c r="G39" s="46">
        <v>2014</v>
      </c>
      <c r="H39" s="46">
        <v>2018</v>
      </c>
      <c r="I39" s="46">
        <v>1</v>
      </c>
      <c r="J39" s="46">
        <v>100</v>
      </c>
      <c r="K39" s="46">
        <v>2</v>
      </c>
      <c r="L39" s="46">
        <v>200</v>
      </c>
      <c r="M39" s="46"/>
      <c r="N39" s="46"/>
      <c r="O39" s="46"/>
      <c r="P39" s="46"/>
      <c r="Q39" s="46">
        <v>2</v>
      </c>
      <c r="R39" s="46">
        <v>200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51">
        <f t="shared" si="1"/>
        <v>500</v>
      </c>
      <c r="AD39" s="46"/>
      <c r="AE39"/>
      <c r="AF39"/>
      <c r="AG39"/>
      <c r="AH39"/>
      <c r="AI39"/>
      <c r="AJ39"/>
      <c r="AK39"/>
    </row>
    <row r="40" s="37" customFormat="1" spans="1:37">
      <c r="A40" s="46">
        <v>35</v>
      </c>
      <c r="B40" s="62" t="s">
        <v>34</v>
      </c>
      <c r="C40" s="62" t="s">
        <v>283</v>
      </c>
      <c r="D40" s="62" t="s">
        <v>320</v>
      </c>
      <c r="E40" s="62" t="s">
        <v>285</v>
      </c>
      <c r="F40" s="63">
        <v>3</v>
      </c>
      <c r="G40" s="46">
        <v>2014</v>
      </c>
      <c r="H40" s="46">
        <v>2018</v>
      </c>
      <c r="I40" s="46">
        <v>2</v>
      </c>
      <c r="J40" s="46">
        <v>200</v>
      </c>
      <c r="K40" s="46"/>
      <c r="L40" s="46"/>
      <c r="M40" s="46"/>
      <c r="N40" s="46"/>
      <c r="O40" s="46"/>
      <c r="P40" s="46"/>
      <c r="Q40" s="46"/>
      <c r="R40" s="46"/>
      <c r="S40" s="64">
        <v>1.6</v>
      </c>
      <c r="T40" s="46">
        <v>800</v>
      </c>
      <c r="U40" s="46"/>
      <c r="V40" s="46"/>
      <c r="W40" s="46">
        <v>2</v>
      </c>
      <c r="X40" s="46">
        <v>1000</v>
      </c>
      <c r="Y40" s="46"/>
      <c r="Z40" s="46"/>
      <c r="AA40" s="46"/>
      <c r="AB40" s="46"/>
      <c r="AC40" s="51">
        <f t="shared" si="1"/>
        <v>2000</v>
      </c>
      <c r="AD40" s="46"/>
      <c r="AE40"/>
      <c r="AF40"/>
      <c r="AG40"/>
      <c r="AH40"/>
      <c r="AI40"/>
      <c r="AJ40"/>
      <c r="AK40"/>
    </row>
    <row r="41" s="37" customFormat="1" spans="1:37">
      <c r="A41" s="46">
        <v>36</v>
      </c>
      <c r="B41" s="62" t="s">
        <v>34</v>
      </c>
      <c r="C41" s="62" t="s">
        <v>283</v>
      </c>
      <c r="D41" s="62" t="s">
        <v>321</v>
      </c>
      <c r="E41" s="62" t="s">
        <v>293</v>
      </c>
      <c r="F41" s="63">
        <v>3</v>
      </c>
      <c r="G41" s="46">
        <v>2014</v>
      </c>
      <c r="H41" s="46">
        <v>2018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64">
        <v>2</v>
      </c>
      <c r="T41" s="46">
        <v>1000</v>
      </c>
      <c r="U41" s="46"/>
      <c r="V41" s="46"/>
      <c r="W41" s="46">
        <v>2</v>
      </c>
      <c r="X41" s="46">
        <v>1000</v>
      </c>
      <c r="Y41" s="46"/>
      <c r="Z41" s="46"/>
      <c r="AA41" s="46"/>
      <c r="AB41" s="46"/>
      <c r="AC41" s="51">
        <f t="shared" si="1"/>
        <v>2000</v>
      </c>
      <c r="AD41" s="46"/>
      <c r="AE41"/>
      <c r="AF41"/>
      <c r="AG41"/>
      <c r="AH41"/>
      <c r="AI41"/>
      <c r="AJ41"/>
      <c r="AK41"/>
    </row>
    <row r="42" s="37" customFormat="1" spans="1:37">
      <c r="A42" s="46">
        <v>37</v>
      </c>
      <c r="B42" s="62" t="s">
        <v>34</v>
      </c>
      <c r="C42" s="62" t="s">
        <v>283</v>
      </c>
      <c r="D42" s="62" t="s">
        <v>322</v>
      </c>
      <c r="E42" s="62" t="s">
        <v>285</v>
      </c>
      <c r="F42" s="63">
        <v>5</v>
      </c>
      <c r="G42" s="46">
        <v>2014</v>
      </c>
      <c r="H42" s="46">
        <v>2018</v>
      </c>
      <c r="I42" s="46">
        <v>2</v>
      </c>
      <c r="J42" s="46">
        <v>200</v>
      </c>
      <c r="K42" s="46"/>
      <c r="L42" s="46"/>
      <c r="M42" s="46"/>
      <c r="N42" s="46"/>
      <c r="O42" s="46"/>
      <c r="P42" s="46"/>
      <c r="Q42" s="46">
        <v>2</v>
      </c>
      <c r="R42" s="46">
        <v>200</v>
      </c>
      <c r="S42" s="46"/>
      <c r="T42" s="46"/>
      <c r="U42" s="46"/>
      <c r="V42" s="46"/>
      <c r="W42" s="46"/>
      <c r="X42" s="46"/>
      <c r="Y42" s="46"/>
      <c r="Z42" s="46"/>
      <c r="AA42" s="46">
        <v>50</v>
      </c>
      <c r="AB42" s="46">
        <v>650</v>
      </c>
      <c r="AC42" s="51">
        <f t="shared" si="1"/>
        <v>1050</v>
      </c>
      <c r="AD42" s="46"/>
      <c r="AE42"/>
      <c r="AF42"/>
      <c r="AG42"/>
      <c r="AH42"/>
      <c r="AI42"/>
      <c r="AJ42"/>
      <c r="AK42"/>
    </row>
    <row r="43" s="37" customFormat="1" spans="1:37">
      <c r="A43" s="46">
        <v>38</v>
      </c>
      <c r="B43" s="62" t="s">
        <v>34</v>
      </c>
      <c r="C43" s="62" t="s">
        <v>283</v>
      </c>
      <c r="D43" s="62" t="s">
        <v>323</v>
      </c>
      <c r="E43" s="62" t="s">
        <v>285</v>
      </c>
      <c r="F43" s="63">
        <v>3</v>
      </c>
      <c r="G43" s="46">
        <v>2014</v>
      </c>
      <c r="H43" s="46">
        <v>2018</v>
      </c>
      <c r="I43" s="46">
        <v>1.5</v>
      </c>
      <c r="J43" s="46">
        <v>150</v>
      </c>
      <c r="K43" s="46"/>
      <c r="L43" s="46"/>
      <c r="M43" s="46"/>
      <c r="N43" s="46"/>
      <c r="O43" s="46"/>
      <c r="P43" s="46"/>
      <c r="Q43" s="46">
        <v>1</v>
      </c>
      <c r="R43" s="46">
        <v>100</v>
      </c>
      <c r="S43" s="64">
        <v>1.5</v>
      </c>
      <c r="T43" s="46">
        <v>750</v>
      </c>
      <c r="U43" s="46"/>
      <c r="V43" s="46"/>
      <c r="W43" s="46">
        <v>2</v>
      </c>
      <c r="X43" s="46">
        <v>1000</v>
      </c>
      <c r="Y43" s="46"/>
      <c r="Z43" s="46"/>
      <c r="AA43" s="46"/>
      <c r="AB43" s="46"/>
      <c r="AC43" s="51"/>
      <c r="AD43" s="46"/>
      <c r="AE43"/>
      <c r="AF43"/>
      <c r="AG43"/>
      <c r="AH43"/>
      <c r="AI43"/>
      <c r="AJ43"/>
      <c r="AK43"/>
    </row>
    <row r="44" s="30" customFormat="1" ht="19" customHeight="1" spans="1:39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/>
      <c r="AF44"/>
      <c r="AG44"/>
      <c r="AH44"/>
      <c r="AI44"/>
      <c r="AJ44"/>
      <c r="AK44"/>
      <c r="AL44"/>
      <c r="AM44"/>
    </row>
    <row r="45" s="37" customFormat="1" spans="27:16380">
      <c r="AA45" s="41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37" customFormat="1" spans="27:16380">
      <c r="AA46" s="41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37" customFormat="1" spans="27:16380">
      <c r="AA47" s="41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37" customFormat="1" spans="27:16380">
      <c r="AA48" s="41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37" customFormat="1" spans="27:16380">
      <c r="AA49" s="41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37" customFormat="1" spans="27:16380">
      <c r="AA50" s="41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51" s="37" customFormat="1" spans="27:16380">
      <c r="AA51" s="4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</row>
    <row r="52" s="37" customFormat="1" spans="27:16380">
      <c r="AA52" s="41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</row>
    <row r="53" s="37" customFormat="1" spans="27:16380">
      <c r="AA53" s="41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</row>
    <row r="54" s="37" customFormat="1" spans="27:16380">
      <c r="AA54" s="41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</row>
    <row r="55" s="37" customFormat="1" spans="27:16380">
      <c r="AA55" s="41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="37" customFormat="1" spans="27:16380">
      <c r="AA56" s="41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</row>
    <row r="57" s="37" customFormat="1" spans="27:16380">
      <c r="AA57" s="41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</row>
    <row r="58" s="37" customFormat="1" spans="27:16380">
      <c r="AA58" s="41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</row>
    <row r="59" s="37" customFormat="1" spans="27:16380">
      <c r="AA59" s="41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</row>
    <row r="60" s="37" customFormat="1" spans="27:16380">
      <c r="AA60" s="41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</row>
    <row r="61" s="37" customFormat="1" spans="27:16380">
      <c r="AA61" s="4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</row>
    <row r="62" s="37" customFormat="1" spans="27:16380">
      <c r="AA62" s="41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</row>
    <row r="63" s="37" customFormat="1" spans="27:16380">
      <c r="AA63" s="41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</row>
    <row r="64" s="37" customFormat="1" spans="27:16380">
      <c r="AA64" s="41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</row>
    <row r="65" s="37" customFormat="1" spans="27:16380">
      <c r="AA65" s="41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</row>
    <row r="66" s="37" customFormat="1" spans="27:16380">
      <c r="AA66" s="41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</row>
    <row r="67" s="37" customFormat="1" spans="27:16380">
      <c r="AA67" s="41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</row>
    <row r="68" s="37" customFormat="1" spans="27:16380">
      <c r="AA68" s="41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</row>
    <row r="69" s="37" customFormat="1" spans="27:16380">
      <c r="AA69" s="41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</row>
    <row r="70" s="37" customFormat="1" spans="27:16380">
      <c r="AA70" s="41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</row>
    <row r="71" s="37" customFormat="1" spans="27:16380">
      <c r="AA71" s="4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</row>
    <row r="72" s="37" customFormat="1" spans="27:16380">
      <c r="AA72" s="41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</row>
    <row r="73" s="37" customFormat="1" spans="27:16380">
      <c r="AA73" s="41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="37" customFormat="1" spans="27:16380">
      <c r="AA74" s="41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37" customFormat="1" spans="27:16380">
      <c r="AA75" s="41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37" customFormat="1" spans="27:16380">
      <c r="AA76" s="41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37" customFormat="1" spans="27:16380">
      <c r="AA77" s="41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37" customFormat="1" spans="27:16380">
      <c r="AA78" s="41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37" customFormat="1" spans="27:16380">
      <c r="AA79" s="41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37" customFormat="1" spans="27:16380">
      <c r="AA80" s="41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37" customFormat="1" spans="27:16380">
      <c r="AA81" s="4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37" customFormat="1" spans="27:16380">
      <c r="AA82" s="41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37" customFormat="1" spans="27:16380">
      <c r="AA83" s="41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="37" customFormat="1" spans="27:16380">
      <c r="AA84" s="41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="37" customFormat="1" spans="27:16380">
      <c r="AA85" s="41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="37" customFormat="1" spans="27:16380">
      <c r="AA86" s="41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</row>
    <row r="87" s="37" customFormat="1" spans="27:16380">
      <c r="AA87" s="41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</row>
    <row r="88" s="37" customFormat="1" spans="27:16380">
      <c r="AA88" s="41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</row>
    <row r="89" s="37" customFormat="1" spans="27:16380">
      <c r="AA89" s="41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</row>
    <row r="90" s="37" customFormat="1" spans="27:16380">
      <c r="AA90" s="41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</row>
    <row r="91" s="37" customFormat="1" spans="27:16380">
      <c r="AA91" s="4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</row>
    <row r="92" s="37" customFormat="1" spans="27:16380">
      <c r="AA92" s="41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</row>
    <row r="93" s="37" customFormat="1" spans="27:16380">
      <c r="AA93" s="41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</row>
    <row r="94" s="37" customFormat="1" spans="27:16380">
      <c r="AA94" s="41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</row>
    <row r="95" s="37" customFormat="1" spans="27:16380">
      <c r="AA95" s="41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</row>
    <row r="96" s="37" customFormat="1" spans="27:16380">
      <c r="AA96" s="41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</row>
    <row r="97" s="37" customFormat="1" spans="27:16380">
      <c r="AA97" s="41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</row>
    <row r="98" s="37" customFormat="1" spans="27:16380">
      <c r="AA98" s="41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="37" customFormat="1" spans="27:16380">
      <c r="AA99" s="41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</row>
    <row r="100" s="37" customFormat="1" spans="27:16380">
      <c r="AA100" s="41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</row>
    <row r="101" s="37" customFormat="1" spans="27:16380">
      <c r="AA101" s="4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</row>
    <row r="102" s="37" customFormat="1" spans="27:16380">
      <c r="AA102" s="41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</row>
    <row r="103" s="37" customFormat="1" spans="27:16380">
      <c r="AA103" s="41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</row>
    <row r="104" s="37" customFormat="1" spans="27:16380">
      <c r="AA104" s="41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</row>
    <row r="105" s="37" customFormat="1" spans="27:16380">
      <c r="AA105" s="41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</row>
    <row r="106" s="37" customFormat="1" spans="27:16380">
      <c r="AA106" s="41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</row>
    <row r="107" s="37" customFormat="1" spans="27:16380">
      <c r="AA107" s="41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</row>
    <row r="108" s="37" customFormat="1" spans="27:16380">
      <c r="AA108" s="41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</row>
    <row r="109" s="37" customFormat="1" spans="27:16380">
      <c r="AA109" s="41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</row>
    <row r="110" s="37" customFormat="1" spans="27:16380">
      <c r="AA110" s="41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</row>
    <row r="111" s="37" customFormat="1" spans="27:16380">
      <c r="AA111" s="4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</row>
    <row r="112" s="37" customFormat="1" spans="27:16380">
      <c r="AA112" s="41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</row>
    <row r="113" s="37" customFormat="1" spans="27:16380">
      <c r="AA113" s="41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</row>
    <row r="114" s="37" customFormat="1" spans="27:16380">
      <c r="AA114" s="41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</row>
    <row r="115" s="37" customFormat="1" spans="27:16380">
      <c r="AA115" s="41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</row>
    <row r="116" s="37" customFormat="1" spans="27:16380">
      <c r="AA116" s="41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</row>
    <row r="117" s="37" customFormat="1" spans="27:16380">
      <c r="AA117" s="41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</row>
    <row r="118" s="37" customFormat="1" spans="27:16380">
      <c r="AA118" s="41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</row>
    <row r="119" s="37" customFormat="1" spans="27:16380">
      <c r="AA119" s="41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</row>
    <row r="120" s="37" customFormat="1" spans="27:16380">
      <c r="AA120" s="41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="37" customFormat="1" spans="27:16380">
      <c r="AA121" s="4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</row>
    <row r="122" s="37" customFormat="1" spans="27:16380">
      <c r="AA122" s="41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</row>
    <row r="123" s="37" customFormat="1" spans="27:16380">
      <c r="AA123" s="41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</row>
    <row r="124" s="37" customFormat="1" spans="27:16380">
      <c r="AA124" s="41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</row>
    <row r="125" s="37" customFormat="1" spans="27:16380">
      <c r="AA125" s="41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</row>
    <row r="126" s="37" customFormat="1" spans="27:16380">
      <c r="AA126" s="41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</row>
    <row r="127" s="37" customFormat="1" spans="27:16380">
      <c r="AA127" s="41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</row>
    <row r="128" s="37" customFormat="1" spans="27:16380">
      <c r="AA128" s="41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</row>
    <row r="129" s="37" customFormat="1" spans="27:16380">
      <c r="AA129" s="41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</row>
    <row r="130" s="37" customFormat="1" spans="27:16380">
      <c r="AA130" s="41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</row>
    <row r="131" s="37" customFormat="1" spans="27:16380">
      <c r="AA131" s="4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</row>
    <row r="132" s="37" customFormat="1" spans="27:16380">
      <c r="AA132" s="41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</row>
    <row r="133" s="37" customFormat="1" spans="27:16380">
      <c r="AA133" s="41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</row>
    <row r="134" s="37" customFormat="1" spans="27:16380">
      <c r="AA134" s="41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</row>
    <row r="135" s="37" customFormat="1" spans="27:16380">
      <c r="AA135" s="41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</row>
    <row r="136" s="37" customFormat="1" spans="27:16380">
      <c r="AA136" s="41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</row>
    <row r="137" s="37" customFormat="1" spans="27:16380">
      <c r="AA137" s="41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</row>
    <row r="138" s="37" customFormat="1" spans="27:16380">
      <c r="AA138" s="41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</row>
    <row r="139" s="37" customFormat="1" spans="27:16380">
      <c r="AA139" s="41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</row>
    <row r="140" s="37" customFormat="1" spans="27:16380">
      <c r="AA140" s="41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</row>
    <row r="141" s="37" customFormat="1" spans="27:16380">
      <c r="AA141" s="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="37" customFormat="1" spans="27:16380">
      <c r="AA142" s="41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</row>
    <row r="143" s="37" customFormat="1" spans="27:16380">
      <c r="AA143" s="41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</row>
    <row r="144" s="37" customFormat="1" spans="27:16380">
      <c r="AA144" s="41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</row>
    <row r="145" s="37" customFormat="1" spans="27:16380">
      <c r="AA145" s="41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</row>
    <row r="146" s="37" customFormat="1" spans="27:16380">
      <c r="AA146" s="41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</row>
    <row r="147" s="37" customFormat="1" spans="27:16380">
      <c r="AA147" s="41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</row>
    <row r="148" s="37" customFormat="1" spans="27:16380">
      <c r="AA148" s="41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</row>
    <row r="149" s="37" customFormat="1" spans="27:16380">
      <c r="AA149" s="41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</row>
    <row r="150" s="37" customFormat="1" spans="27:16380">
      <c r="AA150" s="41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</row>
    <row r="151" s="37" customFormat="1" spans="27:16380">
      <c r="AA151" s="4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</row>
    <row r="152" s="37" customFormat="1" spans="27:16380">
      <c r="AA152" s="41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</row>
    <row r="153" s="37" customFormat="1" spans="27:16380">
      <c r="AA153" s="41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</row>
    <row r="154" s="37" customFormat="1" spans="27:16380">
      <c r="AA154" s="41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</row>
    <row r="155" s="37" customFormat="1" spans="27:16380">
      <c r="AA155" s="41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</row>
    <row r="156" s="37" customFormat="1" spans="27:16380">
      <c r="AA156" s="41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</row>
    <row r="157" s="37" customFormat="1" spans="27:16380">
      <c r="AA157" s="41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</row>
    <row r="158" s="37" customFormat="1" spans="27:16380">
      <c r="AA158" s="41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</row>
    <row r="159" s="37" customFormat="1" spans="27:16380">
      <c r="AA159" s="41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</row>
    <row r="160" s="37" customFormat="1" spans="27:16380">
      <c r="AA160" s="41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</row>
    <row r="161" s="37" customFormat="1" spans="27:16380">
      <c r="AA161" s="4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</row>
    <row r="162" s="37" customFormat="1" spans="27:16380">
      <c r="AA162" s="41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</row>
    <row r="163" s="37" customFormat="1" spans="27:16380">
      <c r="AA163" s="41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="37" customFormat="1" spans="27:16380">
      <c r="AA164" s="41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</row>
    <row r="165" s="37" customFormat="1" spans="27:16380">
      <c r="AA165" s="41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</row>
    <row r="166" s="37" customFormat="1" spans="27:16380">
      <c r="AA166" s="41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</row>
    <row r="167" s="37" customFormat="1" spans="27:16380">
      <c r="AA167" s="41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</row>
    <row r="168" s="37" customFormat="1" spans="27:16380">
      <c r="AA168" s="41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</row>
    <row r="169" s="37" customFormat="1" spans="27:16380">
      <c r="AA169" s="41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</row>
    <row r="170" s="37" customFormat="1" spans="27:16380">
      <c r="AA170" s="41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</row>
    <row r="171" s="37" customFormat="1" spans="27:16380">
      <c r="AA171" s="4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</row>
    <row r="172" s="37" customFormat="1" spans="27:16380">
      <c r="AA172" s="41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</row>
    <row r="173" s="37" customFormat="1" spans="27:16380">
      <c r="AA173" s="41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</row>
    <row r="174" s="37" customFormat="1" spans="27:16380">
      <c r="AA174" s="41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</row>
    <row r="175" s="37" customFormat="1" spans="27:16380">
      <c r="AA175" s="41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</row>
    <row r="176" s="37" customFormat="1" spans="27:16380">
      <c r="AA176" s="41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</row>
    <row r="177" s="37" customFormat="1" spans="27:16380">
      <c r="AA177" s="41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</row>
    <row r="178" s="37" customFormat="1" spans="27:16380">
      <c r="AA178" s="41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</row>
    <row r="179" s="37" customFormat="1" spans="27:16380">
      <c r="AA179" s="41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</row>
    <row r="180" s="37" customFormat="1" spans="27:16380">
      <c r="AA180" s="41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</row>
    <row r="181" s="37" customFormat="1" spans="27:16380">
      <c r="AA181" s="4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</row>
    <row r="182" s="37" customFormat="1" spans="27:16380">
      <c r="AA182" s="41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</row>
    <row r="183" s="37" customFormat="1" spans="27:16380">
      <c r="AA183" s="41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  <c r="XEZ183"/>
    </row>
    <row r="184" s="37" customFormat="1" spans="27:16380">
      <c r="AA184" s="41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  <c r="XEZ184"/>
    </row>
    <row r="185" s="37" customFormat="1" spans="27:16380">
      <c r="AA185" s="41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  <c r="XEZ185"/>
    </row>
    <row r="186" s="37" customFormat="1" spans="27:16380">
      <c r="AA186" s="41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  <c r="XEZ186"/>
    </row>
    <row r="187" s="37" customFormat="1" spans="27:16380">
      <c r="AA187" s="41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  <c r="XEZ187"/>
    </row>
    <row r="188" s="37" customFormat="1" spans="27:16380">
      <c r="AA188" s="41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  <c r="XEZ188"/>
    </row>
    <row r="189" s="37" customFormat="1" spans="27:16380">
      <c r="AA189" s="41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  <c r="XEZ189"/>
    </row>
    <row r="190" s="37" customFormat="1" spans="27:16380">
      <c r="AA190" s="41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  <c r="XEZ190"/>
    </row>
    <row r="191" s="37" customFormat="1" spans="27:16380">
      <c r="AA191" s="4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  <c r="XEZ191"/>
    </row>
    <row r="192" s="37" customFormat="1" spans="27:16380">
      <c r="AA192" s="41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  <c r="XEZ192"/>
    </row>
    <row r="193" s="37" customFormat="1" spans="27:16380">
      <c r="AA193" s="41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  <c r="XEZ193"/>
    </row>
    <row r="194" s="37" customFormat="1" spans="27:16380">
      <c r="AA194" s="41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  <c r="XEZ194"/>
    </row>
    <row r="195" s="37" customFormat="1" spans="27:16380">
      <c r="AA195" s="41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  <c r="XEZ195"/>
    </row>
    <row r="196" s="37" customFormat="1" spans="27:16380">
      <c r="AA196" s="41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  <c r="XEZ196"/>
    </row>
    <row r="197" s="37" customFormat="1" spans="27:16380">
      <c r="AA197" s="41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  <c r="XEZ197"/>
    </row>
    <row r="198" s="37" customFormat="1" spans="27:16380">
      <c r="AA198" s="41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  <c r="XEZ198"/>
    </row>
    <row r="199" s="37" customFormat="1" spans="27:16380">
      <c r="AA199" s="41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  <c r="XEZ199"/>
    </row>
    <row r="200" s="37" customFormat="1" spans="27:16380">
      <c r="AA200" s="41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  <c r="XEZ200"/>
    </row>
    <row r="201" s="37" customFormat="1" spans="27:16380">
      <c r="AA201" s="4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  <c r="XEZ201"/>
    </row>
    <row r="202" s="37" customFormat="1" spans="27:16380">
      <c r="AA202" s="41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</row>
    <row r="203" s="37" customFormat="1" spans="27:16380">
      <c r="AA203" s="41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</row>
    <row r="204" s="37" customFormat="1" spans="27:16380">
      <c r="AA204" s="41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</row>
    <row r="205" s="37" customFormat="1" spans="27:16380">
      <c r="AA205" s="41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</row>
    <row r="206" s="37" customFormat="1" spans="27:16380">
      <c r="AA206" s="41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  <c r="XEZ206"/>
    </row>
    <row r="207" s="37" customFormat="1" spans="27:16380">
      <c r="AA207" s="41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  <c r="XEZ207"/>
    </row>
    <row r="208" s="37" customFormat="1" spans="27:16380">
      <c r="AA208" s="41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  <c r="XEZ208"/>
    </row>
    <row r="209" s="37" customFormat="1" spans="27:16380">
      <c r="AA209" s="41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  <c r="XEZ209"/>
    </row>
    <row r="210" s="37" customFormat="1" spans="27:16380">
      <c r="AA210" s="41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  <c r="XEZ210"/>
    </row>
    <row r="211" s="37" customFormat="1" spans="27:16380">
      <c r="AA211" s="4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</row>
    <row r="212" s="37" customFormat="1" spans="27:16380">
      <c r="AA212" s="41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  <c r="XEZ212"/>
    </row>
    <row r="213" s="37" customFormat="1" spans="27:16380">
      <c r="AA213" s="41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</row>
    <row r="214" s="37" customFormat="1" spans="27:16380">
      <c r="AA214" s="41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</row>
    <row r="215" s="37" customFormat="1" spans="27:16380">
      <c r="AA215" s="41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</row>
    <row r="216" s="37" customFormat="1" spans="27:16340">
      <c r="AA216" s="41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</row>
    <row r="217" s="37" customFormat="1" spans="27:16340">
      <c r="AA217" s="41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</row>
    <row r="218" s="37" customFormat="1" spans="27:16340">
      <c r="AA218" s="41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</row>
    <row r="219" s="37" customFormat="1" spans="27:16340">
      <c r="AA219" s="41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</row>
    <row r="220" s="37" customFormat="1" spans="27:16340">
      <c r="AA220" s="41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</row>
    <row r="221" s="37" customFormat="1" spans="27:16340">
      <c r="AA221" s="4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</row>
    <row r="222" s="37" customFormat="1" spans="27:16340">
      <c r="AA222" s="41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</row>
    <row r="223" s="37" customFormat="1" spans="27:16340">
      <c r="AA223" s="41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</row>
    <row r="224" s="37" customFormat="1" spans="27:16340">
      <c r="AA224" s="41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</row>
    <row r="225" s="37" customFormat="1" spans="27:16340">
      <c r="AA225" s="41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</row>
    <row r="226" s="37" customFormat="1" spans="27:16340">
      <c r="AA226" s="41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</row>
    <row r="227" s="37" customFormat="1" spans="27:16340">
      <c r="AA227" s="41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</row>
    <row r="228" s="37" customFormat="1" spans="27:16340">
      <c r="AA228" s="41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</row>
    <row r="229" s="37" customFormat="1" spans="27:16340">
      <c r="AA229" s="41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</row>
    <row r="230" s="37" customFormat="1" spans="27:16340">
      <c r="AA230" s="41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</row>
    <row r="231" s="37" customFormat="1" spans="27:16340">
      <c r="AA231" s="4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</row>
    <row r="232" s="37" customFormat="1" spans="27:16340">
      <c r="AA232" s="41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</row>
    <row r="233" s="37" customFormat="1" spans="27:16340">
      <c r="AA233" s="41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</row>
    <row r="234" s="37" customFormat="1" spans="27:16340">
      <c r="AA234" s="41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</row>
    <row r="235" s="37" customFormat="1" spans="27:16340">
      <c r="AA235" s="41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</row>
    <row r="236" s="37" customFormat="1" spans="27:16340">
      <c r="AA236" s="41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</row>
    <row r="237" s="37" customFormat="1" spans="27:16340">
      <c r="AA237" s="41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</row>
    <row r="238" s="37" customFormat="1" spans="27:16340">
      <c r="AA238" s="41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</row>
    <row r="239" s="37" customFormat="1" spans="27:16340">
      <c r="AA239" s="41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</row>
    <row r="240" s="37" customFormat="1" spans="27:16340">
      <c r="AA240" s="41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</row>
    <row r="241" s="37" customFormat="1" spans="27:16340">
      <c r="AA241" s="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</row>
    <row r="242" s="37" customFormat="1" spans="27:16340">
      <c r="AA242" s="41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</row>
    <row r="243" s="37" customFormat="1" spans="27:16340">
      <c r="AA243" s="41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</row>
    <row r="244" s="37" customFormat="1" spans="27:16340">
      <c r="AA244" s="41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</row>
    <row r="245" s="37" customFormat="1" spans="27:16340">
      <c r="AA245" s="41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</row>
    <row r="246" s="37" customFormat="1" spans="27:16380">
      <c r="AA246" s="41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  <c r="XDN246"/>
      <c r="XDO246"/>
      <c r="XDP246"/>
      <c r="XDQ246"/>
      <c r="XDR246"/>
      <c r="XDS246"/>
      <c r="XDT246"/>
      <c r="XDU246"/>
      <c r="XDV246"/>
      <c r="XDW246"/>
      <c r="XDX246"/>
      <c r="XDY246"/>
      <c r="XDZ246"/>
      <c r="XEA246"/>
      <c r="XEB246"/>
      <c r="XEC246"/>
      <c r="XED246"/>
      <c r="XEE246"/>
      <c r="XEF246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  <c r="XEZ246"/>
    </row>
    <row r="247" s="37" customFormat="1" spans="27:16380">
      <c r="AA247" s="41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</row>
    <row r="248" s="37" customFormat="1" spans="27:16380">
      <c r="AA248" s="41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</row>
    <row r="249" s="37" customFormat="1" spans="27:16380">
      <c r="AA249" s="41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</row>
    <row r="250" s="37" customFormat="1" spans="27:16380">
      <c r="AA250" s="41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</row>
    <row r="251" s="37" customFormat="1" spans="27:16380">
      <c r="AA251" s="4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</row>
    <row r="252" s="37" customFormat="1" spans="27:16380">
      <c r="AA252" s="41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</row>
    <row r="253" s="37" customFormat="1" spans="27:16380">
      <c r="AA253" s="41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</row>
    <row r="254" s="37" customFormat="1" spans="27:16380">
      <c r="AA254" s="41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</row>
    <row r="255" s="37" customFormat="1" spans="27:16380">
      <c r="AA255" s="41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</row>
    <row r="256" s="37" customFormat="1" spans="27:16380">
      <c r="AA256" s="41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</row>
    <row r="257" s="37" customFormat="1" spans="27:16380">
      <c r="AA257" s="41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</row>
    <row r="258" s="37" customFormat="1" spans="27:16380">
      <c r="AA258" s="41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</row>
    <row r="259" s="37" customFormat="1" spans="27:16380">
      <c r="AA259" s="41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</row>
    <row r="260" s="37" customFormat="1" spans="27:16380">
      <c r="AA260" s="41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</row>
    <row r="261" s="37" customFormat="1" spans="27:16340">
      <c r="AA261" s="4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</row>
    <row r="262" s="37" customFormat="1" spans="27:16340">
      <c r="AA262" s="41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</row>
    <row r="263" s="37" customFormat="1" spans="27:16340">
      <c r="AA263" s="41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</row>
    <row r="264" s="37" customFormat="1" spans="27:16340">
      <c r="AA264" s="41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</row>
    <row r="265" s="37" customFormat="1" spans="27:16340">
      <c r="AA265" s="41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</row>
    <row r="266" s="37" customFormat="1" spans="27:16340">
      <c r="AA266" s="41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</row>
    <row r="267" s="37" customFormat="1" spans="27:16340">
      <c r="AA267" s="41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</row>
    <row r="268" s="37" customFormat="1" spans="27:16340">
      <c r="AA268" s="41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</row>
    <row r="269" s="37" customFormat="1" spans="27:16340">
      <c r="AA269" s="41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</row>
    <row r="270" s="37" customFormat="1" spans="27:16340">
      <c r="AA270" s="41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</row>
    <row r="271" s="37" customFormat="1" spans="27:16340">
      <c r="AA271" s="4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</row>
    <row r="272" s="37" customFormat="1" spans="27:16340">
      <c r="AA272" s="41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</row>
    <row r="273" s="37" customFormat="1" spans="27:16340">
      <c r="AA273" s="41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</row>
    <row r="274" s="37" customFormat="1" spans="27:16340">
      <c r="AA274" s="41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</row>
    <row r="275" s="37" customFormat="1" spans="27:16340">
      <c r="AA275" s="41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</row>
    <row r="276" s="37" customFormat="1" spans="27:16340">
      <c r="AA276" s="41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</row>
    <row r="277" s="37" customFormat="1" spans="27:16340">
      <c r="AA277" s="41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</row>
    <row r="278" s="37" customFormat="1" spans="27:16340">
      <c r="AA278" s="41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</row>
    <row r="279" s="37" customFormat="1" spans="27:16340">
      <c r="AA279" s="41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</row>
    <row r="280" s="37" customFormat="1" spans="27:16380">
      <c r="AA280" s="41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</row>
    <row r="281" s="37" customFormat="1" spans="27:16380">
      <c r="AA281" s="4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</row>
    <row r="282" s="37" customFormat="1" spans="27:16380">
      <c r="AA282" s="41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</row>
    <row r="283" s="37" customFormat="1" spans="27:16380">
      <c r="AA283" s="41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</row>
    <row r="284" s="37" customFormat="1" spans="27:16380">
      <c r="AA284" s="41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</row>
    <row r="285" s="37" customFormat="1" spans="27:16380">
      <c r="AA285" s="41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</row>
    <row r="286" s="37" customFormat="1" spans="27:16380">
      <c r="AA286" s="41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</row>
    <row r="287" s="37" customFormat="1" spans="27:16380">
      <c r="AA287" s="41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</row>
    <row r="288" s="37" customFormat="1" spans="27:16380">
      <c r="AA288" s="41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</row>
    <row r="289" s="37" customFormat="1" spans="27:16380">
      <c r="AA289" s="41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</row>
    <row r="290" s="37" customFormat="1" spans="27:16380">
      <c r="AA290" s="41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</row>
    <row r="291" s="37" customFormat="1" spans="27:16380">
      <c r="AA291" s="4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</row>
    <row r="292" s="37" customFormat="1" spans="27:16380">
      <c r="AA292" s="41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</row>
    <row r="293" s="37" customFormat="1" spans="27:16380">
      <c r="AA293" s="41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</row>
    <row r="294" s="37" customFormat="1" spans="27:16380">
      <c r="AA294" s="41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</row>
    <row r="295" s="37" customFormat="1" spans="27:16380">
      <c r="AA295" s="41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</row>
    <row r="296" s="37" customFormat="1" spans="27:16380">
      <c r="AA296" s="41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</row>
    <row r="297" s="37" customFormat="1" spans="27:16380">
      <c r="AA297" s="41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</row>
    <row r="298" s="37" customFormat="1" spans="27:16380">
      <c r="AA298" s="41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</row>
    <row r="299" s="37" customFormat="1" spans="27:16380">
      <c r="AA299" s="41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</row>
    <row r="300" s="37" customFormat="1" spans="27:16380">
      <c r="AA300" s="41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</row>
    <row r="301" s="37" customFormat="1" spans="27:16380">
      <c r="AA301" s="4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</row>
    <row r="302" s="37" customFormat="1" spans="27:16340">
      <c r="AA302" s="41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</row>
    <row r="303" s="37" customFormat="1" spans="27:16340">
      <c r="AA303" s="41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</row>
    <row r="304" s="37" customFormat="1" spans="27:16380">
      <c r="AA304" s="41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  <c r="XDN304"/>
      <c r="XDO304"/>
      <c r="XDP304"/>
      <c r="XDQ304"/>
      <c r="XDR304"/>
      <c r="XDS304"/>
      <c r="XDT304"/>
      <c r="XDU304"/>
      <c r="XDV304"/>
      <c r="XDW304"/>
      <c r="XDX304"/>
      <c r="XDY304"/>
      <c r="XDZ304"/>
      <c r="XEA304"/>
      <c r="XEB304"/>
      <c r="XEC304"/>
      <c r="XED304"/>
      <c r="XEE304"/>
      <c r="XEF304"/>
      <c r="XEG304"/>
      <c r="XEH304"/>
      <c r="XEI304"/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  <c r="XEZ304"/>
    </row>
    <row r="305" s="37" customFormat="1" spans="27:16380">
      <c r="AA305" s="41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  <c r="XDN305"/>
      <c r="XDO305"/>
      <c r="XDP305"/>
      <c r="XDQ305"/>
      <c r="XDR305"/>
      <c r="XDS305"/>
      <c r="XDT305"/>
      <c r="XDU305"/>
      <c r="XDV305"/>
      <c r="XDW305"/>
      <c r="XDX305"/>
      <c r="XDY305"/>
      <c r="XDZ305"/>
      <c r="XEA305"/>
      <c r="XEB305"/>
      <c r="XEC305"/>
      <c r="XED305"/>
      <c r="XEE305"/>
      <c r="XEF305"/>
      <c r="XEG305"/>
      <c r="XEH305"/>
      <c r="XEI305"/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  <c r="XEZ305"/>
    </row>
    <row r="306" s="37" customFormat="1" spans="27:16380">
      <c r="AA306" s="41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  <c r="XEZ306"/>
    </row>
    <row r="307" s="37" customFormat="1" spans="27:16380">
      <c r="AA307" s="41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  <c r="XDN307"/>
      <c r="XDO307"/>
      <c r="XDP307"/>
      <c r="XDQ307"/>
      <c r="XDR307"/>
      <c r="XDS307"/>
      <c r="XDT307"/>
      <c r="XDU307"/>
      <c r="XDV307"/>
      <c r="XDW307"/>
      <c r="XDX307"/>
      <c r="XDY307"/>
      <c r="XDZ307"/>
      <c r="XEA307"/>
      <c r="XEB307"/>
      <c r="XEC307"/>
      <c r="XED307"/>
      <c r="XEE307"/>
      <c r="XEF307"/>
      <c r="XEG307"/>
      <c r="XEH307"/>
      <c r="XEI307"/>
      <c r="XEJ307"/>
      <c r="XEK307"/>
      <c r="XEL307"/>
      <c r="XEM307"/>
      <c r="XEN307"/>
      <c r="XEO307"/>
      <c r="XEP307"/>
      <c r="XEQ307"/>
      <c r="XER307"/>
      <c r="XES307"/>
      <c r="XET307"/>
      <c r="XEU307"/>
      <c r="XEV307"/>
      <c r="XEW307"/>
      <c r="XEX307"/>
      <c r="XEY307"/>
      <c r="XEZ307"/>
    </row>
    <row r="308" s="37" customFormat="1" spans="27:16380">
      <c r="AA308" s="41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  <c r="XEQ308"/>
      <c r="XER308"/>
      <c r="XES308"/>
      <c r="XET308"/>
      <c r="XEU308"/>
      <c r="XEV308"/>
      <c r="XEW308"/>
      <c r="XEX308"/>
      <c r="XEY308"/>
      <c r="XEZ308"/>
    </row>
    <row r="309" s="37" customFormat="1" spans="27:16380">
      <c r="AA309" s="41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  <c r="XEQ309"/>
      <c r="XER309"/>
      <c r="XES309"/>
      <c r="XET309"/>
      <c r="XEU309"/>
      <c r="XEV309"/>
      <c r="XEW309"/>
      <c r="XEX309"/>
      <c r="XEY309"/>
      <c r="XEZ309"/>
    </row>
    <row r="310" s="37" customFormat="1" spans="27:16380">
      <c r="AA310" s="41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  <c r="XEZ310"/>
    </row>
    <row r="311" s="37" customFormat="1" spans="27:16380">
      <c r="AA311" s="4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  <c r="XEQ311"/>
      <c r="XER311"/>
      <c r="XES311"/>
      <c r="XET311"/>
      <c r="XEU311"/>
      <c r="XEV311"/>
      <c r="XEW311"/>
      <c r="XEX311"/>
      <c r="XEY311"/>
      <c r="XEZ311"/>
    </row>
    <row r="312" s="37" customFormat="1" spans="27:16380">
      <c r="AA312" s="41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  <c r="XER312"/>
      <c r="XES312"/>
      <c r="XET312"/>
      <c r="XEU312"/>
      <c r="XEV312"/>
      <c r="XEW312"/>
      <c r="XEX312"/>
      <c r="XEY312"/>
      <c r="XEZ312"/>
    </row>
    <row r="313" s="37" customFormat="1" spans="27:16380">
      <c r="AA313" s="41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  <c r="XER313"/>
      <c r="XES313"/>
      <c r="XET313"/>
      <c r="XEU313"/>
      <c r="XEV313"/>
      <c r="XEW313"/>
      <c r="XEX313"/>
      <c r="XEY313"/>
      <c r="XEZ313"/>
    </row>
    <row r="314" s="37" customFormat="1" spans="27:16380">
      <c r="AA314" s="41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  <c r="XER314"/>
      <c r="XES314"/>
      <c r="XET314"/>
      <c r="XEU314"/>
      <c r="XEV314"/>
      <c r="XEW314"/>
      <c r="XEX314"/>
      <c r="XEY314"/>
      <c r="XEZ314"/>
    </row>
    <row r="315" s="37" customFormat="1" spans="27:16380">
      <c r="AA315" s="41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  <c r="XER315"/>
      <c r="XES315"/>
      <c r="XET315"/>
      <c r="XEU315"/>
      <c r="XEV315"/>
      <c r="XEW315"/>
      <c r="XEX315"/>
      <c r="XEY315"/>
      <c r="XEZ315"/>
    </row>
    <row r="316" s="37" customFormat="1" spans="27:16380">
      <c r="AA316" s="41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  <c r="XER316"/>
      <c r="XES316"/>
      <c r="XET316"/>
      <c r="XEU316"/>
      <c r="XEV316"/>
      <c r="XEW316"/>
      <c r="XEX316"/>
      <c r="XEY316"/>
      <c r="XEZ316"/>
    </row>
    <row r="317" s="37" customFormat="1" spans="27:16380">
      <c r="AA317" s="41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  <c r="XER317"/>
      <c r="XES317"/>
      <c r="XET317"/>
      <c r="XEU317"/>
      <c r="XEV317"/>
      <c r="XEW317"/>
      <c r="XEX317"/>
      <c r="XEY317"/>
      <c r="XEZ317"/>
    </row>
    <row r="318" s="37" customFormat="1" spans="27:16380">
      <c r="AA318" s="41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  <c r="XEQ318"/>
      <c r="XER318"/>
      <c r="XES318"/>
      <c r="XET318"/>
      <c r="XEU318"/>
      <c r="XEV318"/>
      <c r="XEW318"/>
      <c r="XEX318"/>
      <c r="XEY318"/>
      <c r="XEZ318"/>
    </row>
    <row r="319" s="37" customFormat="1" spans="27:16380">
      <c r="AA319" s="41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  <c r="XEQ319"/>
      <c r="XER319"/>
      <c r="XES319"/>
      <c r="XET319"/>
      <c r="XEU319"/>
      <c r="XEV319"/>
      <c r="XEW319"/>
      <c r="XEX319"/>
      <c r="XEY319"/>
      <c r="XEZ319"/>
    </row>
    <row r="320" s="37" customFormat="1" spans="27:16380">
      <c r="AA320" s="41"/>
      <c r="XCG320"/>
      <c r="XCH320"/>
      <c r="XCI320"/>
      <c r="XCJ320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  <c r="XDJ320"/>
      <c r="XDK320"/>
      <c r="XDL320"/>
      <c r="XDM320"/>
      <c r="XDN320"/>
      <c r="XDO320"/>
      <c r="XDP320"/>
      <c r="XDQ320"/>
      <c r="XDR320"/>
      <c r="XDS320"/>
      <c r="XDT320"/>
      <c r="XDU320"/>
      <c r="XDV320"/>
      <c r="XDW320"/>
      <c r="XDX320"/>
      <c r="XDY320"/>
      <c r="XDZ320"/>
      <c r="XEA320"/>
      <c r="XEB320"/>
      <c r="XEC320"/>
      <c r="XED320"/>
      <c r="XEE320"/>
      <c r="XEF320"/>
      <c r="XEG320"/>
      <c r="XEH320"/>
      <c r="XEI320"/>
      <c r="XEJ320"/>
      <c r="XEK320"/>
      <c r="XEL320"/>
      <c r="XEM320"/>
      <c r="XEN320"/>
      <c r="XEO320"/>
      <c r="XEP320"/>
      <c r="XEQ320"/>
      <c r="XER320"/>
      <c r="XES320"/>
      <c r="XET320"/>
      <c r="XEU320"/>
      <c r="XEV320"/>
      <c r="XEW320"/>
      <c r="XEX320"/>
      <c r="XEY320"/>
      <c r="XEZ320"/>
    </row>
    <row r="321" s="37" customFormat="1" spans="27:16380">
      <c r="AA321" s="4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  <c r="XDM321"/>
      <c r="XDN321"/>
      <c r="XDO321"/>
      <c r="XDP321"/>
      <c r="XDQ321"/>
      <c r="XDR321"/>
      <c r="XDS321"/>
      <c r="XDT321"/>
      <c r="XDU321"/>
      <c r="XDV321"/>
      <c r="XDW321"/>
      <c r="XDX321"/>
      <c r="XDY321"/>
      <c r="XDZ321"/>
      <c r="XEA321"/>
      <c r="XEB321"/>
      <c r="XEC321"/>
      <c r="XED321"/>
      <c r="XEE321"/>
      <c r="XEF321"/>
      <c r="XEG321"/>
      <c r="XEH321"/>
      <c r="XEI321"/>
      <c r="XEJ321"/>
      <c r="XEK321"/>
      <c r="XEL321"/>
      <c r="XEM321"/>
      <c r="XEN321"/>
      <c r="XEO321"/>
      <c r="XEP321"/>
      <c r="XEQ321"/>
      <c r="XER321"/>
      <c r="XES321"/>
      <c r="XET321"/>
      <c r="XEU321"/>
      <c r="XEV321"/>
      <c r="XEW321"/>
      <c r="XEX321"/>
      <c r="XEY321"/>
      <c r="XEZ321"/>
    </row>
    <row r="322" s="37" customFormat="1" spans="27:16380">
      <c r="AA322" s="41"/>
      <c r="XCG322"/>
      <c r="XCH322"/>
      <c r="XCI322"/>
      <c r="XCJ322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  <c r="XDJ322"/>
      <c r="XDK322"/>
      <c r="XDL322"/>
      <c r="XDM322"/>
      <c r="XDN322"/>
      <c r="XDO322"/>
      <c r="XDP322"/>
      <c r="XDQ322"/>
      <c r="XDR322"/>
      <c r="XDS322"/>
      <c r="XDT322"/>
      <c r="XDU322"/>
      <c r="XDV322"/>
      <c r="XDW322"/>
      <c r="XDX322"/>
      <c r="XDY322"/>
      <c r="XDZ322"/>
      <c r="XEA322"/>
      <c r="XEB322"/>
      <c r="XEC322"/>
      <c r="XED322"/>
      <c r="XEE322"/>
      <c r="XEF322"/>
      <c r="XEG322"/>
      <c r="XEH322"/>
      <c r="XEI322"/>
      <c r="XEJ322"/>
      <c r="XEK322"/>
      <c r="XEL322"/>
      <c r="XEM322"/>
      <c r="XEN322"/>
      <c r="XEO322"/>
      <c r="XEP322"/>
      <c r="XEQ322"/>
      <c r="XER322"/>
      <c r="XES322"/>
      <c r="XET322"/>
      <c r="XEU322"/>
      <c r="XEV322"/>
      <c r="XEW322"/>
      <c r="XEX322"/>
      <c r="XEY322"/>
      <c r="XEZ322"/>
    </row>
    <row r="323" s="37" customFormat="1" spans="27:16380">
      <c r="AA323" s="41"/>
      <c r="XCG323"/>
      <c r="XCH323"/>
      <c r="XCI323"/>
      <c r="XCJ323"/>
      <c r="XCK323"/>
      <c r="XCL323"/>
      <c r="XCM323"/>
      <c r="XCN323"/>
      <c r="XCO323"/>
      <c r="XCP323"/>
      <c r="XCQ323"/>
      <c r="XCR323"/>
      <c r="XCS323"/>
      <c r="XCT323"/>
      <c r="XCU323"/>
      <c r="XCV323"/>
      <c r="XCW323"/>
      <c r="XCX323"/>
      <c r="XCY323"/>
      <c r="XCZ323"/>
      <c r="XDA323"/>
      <c r="XDB323"/>
      <c r="XDC323"/>
      <c r="XDD323"/>
      <c r="XDE323"/>
      <c r="XDF323"/>
      <c r="XDG323"/>
      <c r="XDH323"/>
      <c r="XDI323"/>
      <c r="XDJ323"/>
      <c r="XDK323"/>
      <c r="XDL323"/>
      <c r="XDM323"/>
      <c r="XDN323"/>
      <c r="XDO323"/>
      <c r="XDP323"/>
      <c r="XDQ323"/>
      <c r="XDR323"/>
      <c r="XDS323"/>
      <c r="XDT323"/>
      <c r="XDU323"/>
      <c r="XDV323"/>
      <c r="XDW323"/>
      <c r="XDX323"/>
      <c r="XDY323"/>
      <c r="XDZ323"/>
      <c r="XEA323"/>
      <c r="XEB323"/>
      <c r="XEC323"/>
      <c r="XED323"/>
      <c r="XEE323"/>
      <c r="XEF323"/>
      <c r="XEG323"/>
      <c r="XEH323"/>
      <c r="XEI323"/>
      <c r="XEJ323"/>
      <c r="XEK323"/>
      <c r="XEL323"/>
      <c r="XEM323"/>
      <c r="XEN323"/>
      <c r="XEO323"/>
      <c r="XEP323"/>
      <c r="XEQ323"/>
      <c r="XER323"/>
      <c r="XES323"/>
      <c r="XET323"/>
      <c r="XEU323"/>
      <c r="XEV323"/>
      <c r="XEW323"/>
      <c r="XEX323"/>
      <c r="XEY323"/>
      <c r="XEZ323"/>
    </row>
    <row r="324" s="37" customFormat="1" spans="27:16380">
      <c r="AA324" s="41"/>
      <c r="XCG324"/>
      <c r="XCH324"/>
      <c r="XCI324"/>
      <c r="XCJ324"/>
      <c r="XCK324"/>
      <c r="XCL324"/>
      <c r="XCM324"/>
      <c r="XCN324"/>
      <c r="XCO324"/>
      <c r="XCP324"/>
      <c r="XCQ324"/>
      <c r="XCR324"/>
      <c r="XCS324"/>
      <c r="XCT324"/>
      <c r="XCU324"/>
      <c r="XCV324"/>
      <c r="XCW324"/>
      <c r="XCX324"/>
      <c r="XCY324"/>
      <c r="XCZ324"/>
      <c r="XDA324"/>
      <c r="XDB324"/>
      <c r="XDC324"/>
      <c r="XDD324"/>
      <c r="XDE324"/>
      <c r="XDF324"/>
      <c r="XDG324"/>
      <c r="XDH324"/>
      <c r="XDI324"/>
      <c r="XDJ324"/>
      <c r="XDK324"/>
      <c r="XDL324"/>
      <c r="XDM324"/>
      <c r="XDN324"/>
      <c r="XDO324"/>
      <c r="XDP324"/>
      <c r="XDQ324"/>
      <c r="XDR324"/>
      <c r="XDS324"/>
      <c r="XDT324"/>
      <c r="XDU324"/>
      <c r="XDV324"/>
      <c r="XDW324"/>
      <c r="XDX324"/>
      <c r="XDY324"/>
      <c r="XDZ324"/>
      <c r="XEA324"/>
      <c r="XEB324"/>
      <c r="XEC324"/>
      <c r="XED324"/>
      <c r="XEE324"/>
      <c r="XEF324"/>
      <c r="XEG324"/>
      <c r="XEH324"/>
      <c r="XEI324"/>
      <c r="XEJ324"/>
      <c r="XEK324"/>
      <c r="XEL324"/>
      <c r="XEM324"/>
      <c r="XEN324"/>
      <c r="XEO324"/>
      <c r="XEP324"/>
      <c r="XEQ324"/>
      <c r="XER324"/>
      <c r="XES324"/>
      <c r="XET324"/>
      <c r="XEU324"/>
      <c r="XEV324"/>
      <c r="XEW324"/>
      <c r="XEX324"/>
      <c r="XEY324"/>
      <c r="XEZ324"/>
    </row>
    <row r="325" s="37" customFormat="1" spans="27:16380">
      <c r="AA325" s="41"/>
      <c r="XCG325"/>
      <c r="XCH325"/>
      <c r="XCI325"/>
      <c r="XCJ325"/>
      <c r="XCK325"/>
      <c r="XCL325"/>
      <c r="XCM325"/>
      <c r="XCN325"/>
      <c r="XCO325"/>
      <c r="XCP325"/>
      <c r="XCQ325"/>
      <c r="XCR325"/>
      <c r="XCS325"/>
      <c r="XCT325"/>
      <c r="XCU325"/>
      <c r="XCV325"/>
      <c r="XCW325"/>
      <c r="XCX325"/>
      <c r="XCY325"/>
      <c r="XCZ325"/>
      <c r="XDA325"/>
      <c r="XDB325"/>
      <c r="XDC325"/>
      <c r="XDD325"/>
      <c r="XDE325"/>
      <c r="XDF325"/>
      <c r="XDG325"/>
      <c r="XDH325"/>
      <c r="XDI325"/>
      <c r="XDJ325"/>
      <c r="XDK325"/>
      <c r="XDL325"/>
      <c r="XDM325"/>
      <c r="XDN325"/>
      <c r="XDO325"/>
      <c r="XDP325"/>
      <c r="XDQ325"/>
      <c r="XDR325"/>
      <c r="XDS325"/>
      <c r="XDT325"/>
      <c r="XDU325"/>
      <c r="XDV325"/>
      <c r="XDW325"/>
      <c r="XDX325"/>
      <c r="XDY325"/>
      <c r="XDZ325"/>
      <c r="XEA325"/>
      <c r="XEB325"/>
      <c r="XEC325"/>
      <c r="XED325"/>
      <c r="XEE325"/>
      <c r="XEF325"/>
      <c r="XEG325"/>
      <c r="XEH325"/>
      <c r="XEI325"/>
      <c r="XEJ325"/>
      <c r="XEK325"/>
      <c r="XEL325"/>
      <c r="XEM325"/>
      <c r="XEN325"/>
      <c r="XEO325"/>
      <c r="XEP325"/>
      <c r="XEQ325"/>
      <c r="XER325"/>
      <c r="XES325"/>
      <c r="XET325"/>
      <c r="XEU325"/>
      <c r="XEV325"/>
      <c r="XEW325"/>
      <c r="XEX325"/>
      <c r="XEY325"/>
      <c r="XEZ325"/>
    </row>
    <row r="326" s="37" customFormat="1" spans="27:16380">
      <c r="AA326" s="41"/>
      <c r="XCG326"/>
      <c r="XCH326"/>
      <c r="XCI326"/>
      <c r="XCJ326"/>
      <c r="XCK326"/>
      <c r="XCL326"/>
      <c r="XCM326"/>
      <c r="XCN326"/>
      <c r="XCO326"/>
      <c r="XCP326"/>
      <c r="XCQ326"/>
      <c r="XCR326"/>
      <c r="XCS326"/>
      <c r="XCT326"/>
      <c r="XCU326"/>
      <c r="XCV326"/>
      <c r="XCW326"/>
      <c r="XCX326"/>
      <c r="XCY326"/>
      <c r="XCZ326"/>
      <c r="XDA326"/>
      <c r="XDB326"/>
      <c r="XDC326"/>
      <c r="XDD326"/>
      <c r="XDE326"/>
      <c r="XDF326"/>
      <c r="XDG326"/>
      <c r="XDH326"/>
      <c r="XDI326"/>
      <c r="XDJ326"/>
      <c r="XDK326"/>
      <c r="XDL326"/>
      <c r="XDM326"/>
      <c r="XDN326"/>
      <c r="XDO326"/>
      <c r="XDP326"/>
      <c r="XDQ326"/>
      <c r="XDR326"/>
      <c r="XDS326"/>
      <c r="XDT326"/>
      <c r="XDU326"/>
      <c r="XDV326"/>
      <c r="XDW326"/>
      <c r="XDX326"/>
      <c r="XDY326"/>
      <c r="XDZ326"/>
      <c r="XEA326"/>
      <c r="XEB326"/>
      <c r="XEC326"/>
      <c r="XED326"/>
      <c r="XEE326"/>
      <c r="XEF326"/>
      <c r="XEG326"/>
      <c r="XEH326"/>
      <c r="XEI326"/>
      <c r="XEJ326"/>
      <c r="XEK326"/>
      <c r="XEL326"/>
      <c r="XEM326"/>
      <c r="XEN326"/>
      <c r="XEO326"/>
      <c r="XEP326"/>
      <c r="XEQ326"/>
      <c r="XER326"/>
      <c r="XES326"/>
      <c r="XET326"/>
      <c r="XEU326"/>
      <c r="XEV326"/>
      <c r="XEW326"/>
      <c r="XEX326"/>
      <c r="XEY326"/>
      <c r="XEZ326"/>
    </row>
    <row r="327" s="37" customFormat="1" spans="27:16380">
      <c r="AA327" s="41"/>
      <c r="XCG327"/>
      <c r="XCH327"/>
      <c r="XCI327"/>
      <c r="XCJ327"/>
      <c r="XCK327"/>
      <c r="XCL327"/>
      <c r="XCM327"/>
      <c r="XCN327"/>
      <c r="XCO327"/>
      <c r="XCP327"/>
      <c r="XCQ327"/>
      <c r="XCR327"/>
      <c r="XCS327"/>
      <c r="XCT327"/>
      <c r="XCU327"/>
      <c r="XCV327"/>
      <c r="XCW327"/>
      <c r="XCX327"/>
      <c r="XCY327"/>
      <c r="XCZ327"/>
      <c r="XDA327"/>
      <c r="XDB327"/>
      <c r="XDC327"/>
      <c r="XDD327"/>
      <c r="XDE327"/>
      <c r="XDF327"/>
      <c r="XDG327"/>
      <c r="XDH327"/>
      <c r="XDI327"/>
      <c r="XDJ327"/>
      <c r="XDK327"/>
      <c r="XDL327"/>
      <c r="XDM327"/>
      <c r="XDN327"/>
      <c r="XDO327"/>
      <c r="XDP327"/>
      <c r="XDQ327"/>
      <c r="XDR327"/>
      <c r="XDS327"/>
      <c r="XDT327"/>
      <c r="XDU327"/>
      <c r="XDV327"/>
      <c r="XDW327"/>
      <c r="XDX327"/>
      <c r="XDY327"/>
      <c r="XDZ327"/>
      <c r="XEA327"/>
      <c r="XEB327"/>
      <c r="XEC327"/>
      <c r="XED327"/>
      <c r="XEE327"/>
      <c r="XEF327"/>
      <c r="XEG327"/>
      <c r="XEH327"/>
      <c r="XEI327"/>
      <c r="XEJ327"/>
      <c r="XEK327"/>
      <c r="XEL327"/>
      <c r="XEM327"/>
      <c r="XEN327"/>
      <c r="XEO327"/>
      <c r="XEP327"/>
      <c r="XEQ327"/>
      <c r="XER327"/>
      <c r="XES327"/>
      <c r="XET327"/>
      <c r="XEU327"/>
      <c r="XEV327"/>
      <c r="XEW327"/>
      <c r="XEX327"/>
      <c r="XEY327"/>
      <c r="XEZ327"/>
    </row>
    <row r="328" s="37" customFormat="1" spans="27:16380">
      <c r="AA328" s="41"/>
      <c r="XCG328"/>
      <c r="XCH328"/>
      <c r="XCI328"/>
      <c r="XCJ328"/>
      <c r="XCK328"/>
      <c r="XCL328"/>
      <c r="XCM328"/>
      <c r="XCN328"/>
      <c r="XCO328"/>
      <c r="XCP328"/>
      <c r="XCQ328"/>
      <c r="XCR328"/>
      <c r="XCS328"/>
      <c r="XCT328"/>
      <c r="XCU328"/>
      <c r="XCV328"/>
      <c r="XCW328"/>
      <c r="XCX328"/>
      <c r="XCY328"/>
      <c r="XCZ328"/>
      <c r="XDA328"/>
      <c r="XDB328"/>
      <c r="XDC328"/>
      <c r="XDD328"/>
      <c r="XDE328"/>
      <c r="XDF328"/>
      <c r="XDG328"/>
      <c r="XDH328"/>
      <c r="XDI328"/>
      <c r="XDJ328"/>
      <c r="XDK328"/>
      <c r="XDL328"/>
      <c r="XDM328"/>
      <c r="XDN328"/>
      <c r="XDO328"/>
      <c r="XDP328"/>
      <c r="XDQ328"/>
      <c r="XDR328"/>
      <c r="XDS328"/>
      <c r="XDT328"/>
      <c r="XDU328"/>
      <c r="XDV328"/>
      <c r="XDW328"/>
      <c r="XDX328"/>
      <c r="XDY328"/>
      <c r="XDZ328"/>
      <c r="XEA328"/>
      <c r="XEB328"/>
      <c r="XEC328"/>
      <c r="XED328"/>
      <c r="XEE328"/>
      <c r="XEF328"/>
      <c r="XEG328"/>
      <c r="XEH328"/>
      <c r="XEI328"/>
      <c r="XEJ328"/>
      <c r="XEK328"/>
      <c r="XEL328"/>
      <c r="XEM328"/>
      <c r="XEN328"/>
      <c r="XEO328"/>
      <c r="XEP328"/>
      <c r="XEQ328"/>
      <c r="XER328"/>
      <c r="XES328"/>
      <c r="XET328"/>
      <c r="XEU328"/>
      <c r="XEV328"/>
      <c r="XEW328"/>
      <c r="XEX328"/>
      <c r="XEY328"/>
      <c r="XEZ328"/>
    </row>
    <row r="329" s="37" customFormat="1" spans="27:16380">
      <c r="AA329" s="41"/>
      <c r="XCG329"/>
      <c r="XCH329"/>
      <c r="XCI329"/>
      <c r="XCJ329"/>
      <c r="XCK329"/>
      <c r="XCL329"/>
      <c r="XCM329"/>
      <c r="XCN329"/>
      <c r="XCO329"/>
      <c r="XCP329"/>
      <c r="XCQ329"/>
      <c r="XCR329"/>
      <c r="XCS329"/>
      <c r="XCT329"/>
      <c r="XCU329"/>
      <c r="XCV329"/>
      <c r="XCW329"/>
      <c r="XCX329"/>
      <c r="XCY329"/>
      <c r="XCZ329"/>
      <c r="XDA329"/>
      <c r="XDB329"/>
      <c r="XDC329"/>
      <c r="XDD329"/>
      <c r="XDE329"/>
      <c r="XDF329"/>
      <c r="XDG329"/>
      <c r="XDH329"/>
      <c r="XDI329"/>
      <c r="XDJ329"/>
      <c r="XDK329"/>
      <c r="XDL329"/>
      <c r="XDM329"/>
      <c r="XDN329"/>
      <c r="XDO329"/>
      <c r="XDP329"/>
      <c r="XDQ329"/>
      <c r="XDR329"/>
      <c r="XDS329"/>
      <c r="XDT329"/>
      <c r="XDU329"/>
      <c r="XDV329"/>
      <c r="XDW329"/>
      <c r="XDX329"/>
      <c r="XDY329"/>
      <c r="XDZ329"/>
      <c r="XEA329"/>
      <c r="XEB329"/>
      <c r="XEC329"/>
      <c r="XED329"/>
      <c r="XEE329"/>
      <c r="XEF329"/>
      <c r="XEG329"/>
      <c r="XEH329"/>
      <c r="XEI329"/>
      <c r="XEJ329"/>
      <c r="XEK329"/>
      <c r="XEL329"/>
      <c r="XEM329"/>
      <c r="XEN329"/>
      <c r="XEO329"/>
      <c r="XEP329"/>
      <c r="XEQ329"/>
      <c r="XER329"/>
      <c r="XES329"/>
      <c r="XET329"/>
      <c r="XEU329"/>
      <c r="XEV329"/>
      <c r="XEW329"/>
      <c r="XEX329"/>
      <c r="XEY329"/>
      <c r="XEZ329"/>
    </row>
    <row r="330" s="37" customFormat="1" spans="27:16380">
      <c r="AA330" s="41"/>
      <c r="XCG330"/>
      <c r="XCH330"/>
      <c r="XCI330"/>
      <c r="XCJ330"/>
      <c r="XCK330"/>
      <c r="XCL330"/>
      <c r="XCM330"/>
      <c r="XCN330"/>
      <c r="XCO330"/>
      <c r="XCP330"/>
      <c r="XCQ330"/>
      <c r="XCR330"/>
      <c r="XCS330"/>
      <c r="XCT330"/>
      <c r="XCU330"/>
      <c r="XCV330"/>
      <c r="XCW330"/>
      <c r="XCX330"/>
      <c r="XCY330"/>
      <c r="XCZ330"/>
      <c r="XDA330"/>
      <c r="XDB330"/>
      <c r="XDC330"/>
      <c r="XDD330"/>
      <c r="XDE330"/>
      <c r="XDF330"/>
      <c r="XDG330"/>
      <c r="XDH330"/>
      <c r="XDI330"/>
      <c r="XDJ330"/>
      <c r="XDK330"/>
      <c r="XDL330"/>
      <c r="XDM330"/>
      <c r="XDN330"/>
      <c r="XDO330"/>
      <c r="XDP330"/>
      <c r="XDQ330"/>
      <c r="XDR330"/>
      <c r="XDS330"/>
      <c r="XDT330"/>
      <c r="XDU330"/>
      <c r="XDV330"/>
      <c r="XDW330"/>
      <c r="XDX330"/>
      <c r="XDY330"/>
      <c r="XDZ330"/>
      <c r="XEA330"/>
      <c r="XEB330"/>
      <c r="XEC330"/>
      <c r="XED330"/>
      <c r="XEE330"/>
      <c r="XEF330"/>
      <c r="XEG330"/>
      <c r="XEH330"/>
      <c r="XEI330"/>
      <c r="XEJ330"/>
      <c r="XEK330"/>
      <c r="XEL330"/>
      <c r="XEM330"/>
      <c r="XEN330"/>
      <c r="XEO330"/>
      <c r="XEP330"/>
      <c r="XEQ330"/>
      <c r="XER330"/>
      <c r="XES330"/>
      <c r="XET330"/>
      <c r="XEU330"/>
      <c r="XEV330"/>
      <c r="XEW330"/>
      <c r="XEX330"/>
      <c r="XEY330"/>
      <c r="XEZ330"/>
    </row>
    <row r="331" s="37" customFormat="1" spans="27:16380">
      <c r="AA331" s="41"/>
      <c r="XCG331"/>
      <c r="XCH331"/>
      <c r="XCI331"/>
      <c r="XCJ331"/>
      <c r="XCK331"/>
      <c r="XCL331"/>
      <c r="XCM331"/>
      <c r="XCN331"/>
      <c r="XCO331"/>
      <c r="XCP331"/>
      <c r="XCQ331"/>
      <c r="XCR331"/>
      <c r="XCS331"/>
      <c r="XCT331"/>
      <c r="XCU331"/>
      <c r="XCV331"/>
      <c r="XCW331"/>
      <c r="XCX331"/>
      <c r="XCY331"/>
      <c r="XCZ331"/>
      <c r="XDA331"/>
      <c r="XDB331"/>
      <c r="XDC331"/>
      <c r="XDD331"/>
      <c r="XDE331"/>
      <c r="XDF331"/>
      <c r="XDG331"/>
      <c r="XDH331"/>
      <c r="XDI331"/>
      <c r="XDJ331"/>
      <c r="XDK331"/>
      <c r="XDL331"/>
      <c r="XDM331"/>
      <c r="XDN331"/>
      <c r="XDO331"/>
      <c r="XDP331"/>
      <c r="XDQ331"/>
      <c r="XDR331"/>
      <c r="XDS331"/>
      <c r="XDT331"/>
      <c r="XDU331"/>
      <c r="XDV331"/>
      <c r="XDW331"/>
      <c r="XDX331"/>
      <c r="XDY331"/>
      <c r="XDZ331"/>
      <c r="XEA331"/>
      <c r="XEB331"/>
      <c r="XEC331"/>
      <c r="XED331"/>
      <c r="XEE331"/>
      <c r="XEF331"/>
      <c r="XEG331"/>
      <c r="XEH331"/>
      <c r="XEI331"/>
      <c r="XEJ331"/>
      <c r="XEK331"/>
      <c r="XEL331"/>
      <c r="XEM331"/>
      <c r="XEN331"/>
      <c r="XEO331"/>
      <c r="XEP331"/>
      <c r="XEQ331"/>
      <c r="XER331"/>
      <c r="XES331"/>
      <c r="XET331"/>
      <c r="XEU331"/>
      <c r="XEV331"/>
      <c r="XEW331"/>
      <c r="XEX331"/>
      <c r="XEY331"/>
      <c r="XEZ331"/>
    </row>
    <row r="332" s="37" customFormat="1" spans="27:16380">
      <c r="AA332" s="41"/>
      <c r="XCG332"/>
      <c r="XCH332"/>
      <c r="XCI332"/>
      <c r="XCJ332"/>
      <c r="XCK332"/>
      <c r="XCL332"/>
      <c r="XCM332"/>
      <c r="XCN332"/>
      <c r="XCO332"/>
      <c r="XCP332"/>
      <c r="XCQ332"/>
      <c r="XCR332"/>
      <c r="XCS332"/>
      <c r="XCT332"/>
      <c r="XCU332"/>
      <c r="XCV332"/>
      <c r="XCW332"/>
      <c r="XCX332"/>
      <c r="XCY332"/>
      <c r="XCZ332"/>
      <c r="XDA332"/>
      <c r="XDB332"/>
      <c r="XDC332"/>
      <c r="XDD332"/>
      <c r="XDE332"/>
      <c r="XDF332"/>
      <c r="XDG332"/>
      <c r="XDH332"/>
      <c r="XDI332"/>
      <c r="XDJ332"/>
      <c r="XDK332"/>
      <c r="XDL332"/>
      <c r="XDM332"/>
      <c r="XDN332"/>
      <c r="XDO332"/>
      <c r="XDP332"/>
      <c r="XDQ332"/>
      <c r="XDR332"/>
      <c r="XDS332"/>
      <c r="XDT332"/>
      <c r="XDU332"/>
      <c r="XDV332"/>
      <c r="XDW332"/>
      <c r="XDX332"/>
      <c r="XDY332"/>
      <c r="XDZ332"/>
      <c r="XEA332"/>
      <c r="XEB332"/>
      <c r="XEC332"/>
      <c r="XED332"/>
      <c r="XEE332"/>
      <c r="XEF332"/>
      <c r="XEG332"/>
      <c r="XEH332"/>
      <c r="XEI332"/>
      <c r="XEJ332"/>
      <c r="XEK332"/>
      <c r="XEL332"/>
      <c r="XEM332"/>
      <c r="XEN332"/>
      <c r="XEO332"/>
      <c r="XEP332"/>
      <c r="XEQ332"/>
      <c r="XER332"/>
      <c r="XES332"/>
      <c r="XET332"/>
      <c r="XEU332"/>
      <c r="XEV332"/>
      <c r="XEW332"/>
      <c r="XEX332"/>
      <c r="XEY332"/>
      <c r="XEZ332"/>
    </row>
    <row r="333" s="37" customFormat="1" spans="27:16380">
      <c r="AA333" s="41"/>
      <c r="XCG333"/>
      <c r="XCH333"/>
      <c r="XCI333"/>
      <c r="XCJ333"/>
      <c r="XCK333"/>
      <c r="XCL333"/>
      <c r="XCM333"/>
      <c r="XCN333"/>
      <c r="XCO333"/>
      <c r="XCP333"/>
      <c r="XCQ333"/>
      <c r="XCR333"/>
      <c r="XCS333"/>
      <c r="XCT333"/>
      <c r="XCU333"/>
      <c r="XCV333"/>
      <c r="XCW333"/>
      <c r="XCX333"/>
      <c r="XCY333"/>
      <c r="XCZ333"/>
      <c r="XDA333"/>
      <c r="XDB333"/>
      <c r="XDC333"/>
      <c r="XDD333"/>
      <c r="XDE333"/>
      <c r="XDF333"/>
      <c r="XDG333"/>
      <c r="XDH333"/>
      <c r="XDI333"/>
      <c r="XDJ333"/>
      <c r="XDK333"/>
      <c r="XDL333"/>
      <c r="XDM333"/>
      <c r="XDN333"/>
      <c r="XDO333"/>
      <c r="XDP333"/>
      <c r="XDQ333"/>
      <c r="XDR333"/>
      <c r="XDS333"/>
      <c r="XDT333"/>
      <c r="XDU333"/>
      <c r="XDV333"/>
      <c r="XDW333"/>
      <c r="XDX333"/>
      <c r="XDY333"/>
      <c r="XDZ333"/>
      <c r="XEA333"/>
      <c r="XEB333"/>
      <c r="XEC333"/>
      <c r="XED333"/>
      <c r="XEE333"/>
      <c r="XEF333"/>
      <c r="XEG333"/>
      <c r="XEH333"/>
      <c r="XEI333"/>
      <c r="XEJ333"/>
      <c r="XEK333"/>
      <c r="XEL333"/>
      <c r="XEM333"/>
      <c r="XEN333"/>
      <c r="XEO333"/>
      <c r="XEP333"/>
      <c r="XEQ333"/>
      <c r="XER333"/>
      <c r="XES333"/>
      <c r="XET333"/>
      <c r="XEU333"/>
      <c r="XEV333"/>
      <c r="XEW333"/>
      <c r="XEX333"/>
      <c r="XEY333"/>
      <c r="XEZ333"/>
    </row>
    <row r="334" s="37" customFormat="1" spans="27:16380">
      <c r="AA334" s="41"/>
      <c r="XCG334"/>
      <c r="XCH334"/>
      <c r="XCI334"/>
      <c r="XCJ334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  <c r="XDF334"/>
      <c r="XDG334"/>
      <c r="XDH334"/>
      <c r="XDI334"/>
      <c r="XDJ334"/>
      <c r="XDK334"/>
      <c r="XDL334"/>
      <c r="XDM334"/>
      <c r="XDN334"/>
      <c r="XDO334"/>
      <c r="XDP334"/>
      <c r="XDQ334"/>
      <c r="XDR334"/>
      <c r="XDS334"/>
      <c r="XDT334"/>
      <c r="XDU334"/>
      <c r="XDV334"/>
      <c r="XDW334"/>
      <c r="XDX334"/>
      <c r="XDY334"/>
      <c r="XDZ334"/>
      <c r="XEA334"/>
      <c r="XEB334"/>
      <c r="XEC334"/>
      <c r="XED334"/>
      <c r="XEE334"/>
      <c r="XEF334"/>
      <c r="XEG334"/>
      <c r="XEH334"/>
      <c r="XEI334"/>
      <c r="XEJ334"/>
      <c r="XEK334"/>
      <c r="XEL334"/>
      <c r="XEM334"/>
      <c r="XEN334"/>
      <c r="XEO334"/>
      <c r="XEP334"/>
      <c r="XEQ334"/>
      <c r="XER334"/>
      <c r="XES334"/>
      <c r="XET334"/>
      <c r="XEU334"/>
      <c r="XEV334"/>
      <c r="XEW334"/>
      <c r="XEX334"/>
      <c r="XEY334"/>
      <c r="XEZ334"/>
    </row>
    <row r="335" s="37" customFormat="1" spans="27:16380">
      <c r="AA335" s="41"/>
      <c r="XCG335"/>
      <c r="XCH335"/>
      <c r="XCI335"/>
      <c r="XCJ335"/>
      <c r="XCK335"/>
      <c r="XCL335"/>
      <c r="XCM335"/>
      <c r="XCN335"/>
      <c r="XCO335"/>
      <c r="XCP335"/>
      <c r="XCQ335"/>
      <c r="XCR335"/>
      <c r="XCS335"/>
      <c r="XCT335"/>
      <c r="XCU335"/>
      <c r="XCV335"/>
      <c r="XCW335"/>
      <c r="XCX335"/>
      <c r="XCY335"/>
      <c r="XCZ335"/>
      <c r="XDA335"/>
      <c r="XDB335"/>
      <c r="XDC335"/>
      <c r="XDD335"/>
      <c r="XDE335"/>
      <c r="XDF335"/>
      <c r="XDG335"/>
      <c r="XDH335"/>
      <c r="XDI335"/>
      <c r="XDJ335"/>
      <c r="XDK335"/>
      <c r="XDL335"/>
      <c r="XDM335"/>
      <c r="XDN335"/>
      <c r="XDO335"/>
      <c r="XDP335"/>
      <c r="XDQ335"/>
      <c r="XDR335"/>
      <c r="XDS335"/>
      <c r="XDT335"/>
      <c r="XDU335"/>
      <c r="XDV335"/>
      <c r="XDW335"/>
      <c r="XDX335"/>
      <c r="XDY335"/>
      <c r="XDZ335"/>
      <c r="XEA335"/>
      <c r="XEB335"/>
      <c r="XEC335"/>
      <c r="XED335"/>
      <c r="XEE335"/>
      <c r="XEF335"/>
      <c r="XEG335"/>
      <c r="XEH335"/>
      <c r="XEI335"/>
      <c r="XEJ335"/>
      <c r="XEK335"/>
      <c r="XEL335"/>
      <c r="XEM335"/>
      <c r="XEN335"/>
      <c r="XEO335"/>
      <c r="XEP335"/>
      <c r="XEQ335"/>
      <c r="XER335"/>
      <c r="XES335"/>
      <c r="XET335"/>
      <c r="XEU335"/>
      <c r="XEV335"/>
      <c r="XEW335"/>
      <c r="XEX335"/>
      <c r="XEY335"/>
      <c r="XEZ335"/>
    </row>
    <row r="336" s="37" customFormat="1" spans="27:16380">
      <c r="AA336" s="41"/>
      <c r="XCG336"/>
      <c r="XCH336"/>
      <c r="XCI336"/>
      <c r="XCJ336"/>
      <c r="XCK336"/>
      <c r="XCL336"/>
      <c r="XCM336"/>
      <c r="XCN336"/>
      <c r="XCO336"/>
      <c r="XCP336"/>
      <c r="XCQ336"/>
      <c r="XCR336"/>
      <c r="XCS336"/>
      <c r="XCT336"/>
      <c r="XCU336"/>
      <c r="XCV336"/>
      <c r="XCW336"/>
      <c r="XCX336"/>
      <c r="XCY336"/>
      <c r="XCZ336"/>
      <c r="XDA336"/>
      <c r="XDB336"/>
      <c r="XDC336"/>
      <c r="XDD336"/>
      <c r="XDE336"/>
      <c r="XDF336"/>
      <c r="XDG336"/>
      <c r="XDH336"/>
      <c r="XDI336"/>
      <c r="XDJ336"/>
      <c r="XDK336"/>
      <c r="XDL336"/>
      <c r="XDM336"/>
      <c r="XDN336"/>
      <c r="XDO336"/>
      <c r="XDP336"/>
      <c r="XDQ336"/>
      <c r="XDR336"/>
      <c r="XDS336"/>
      <c r="XDT336"/>
      <c r="XDU336"/>
      <c r="XDV336"/>
      <c r="XDW336"/>
      <c r="XDX336"/>
      <c r="XDY336"/>
      <c r="XDZ336"/>
      <c r="XEA336"/>
      <c r="XEB336"/>
      <c r="XEC336"/>
      <c r="XED336"/>
      <c r="XEE336"/>
      <c r="XEF336"/>
      <c r="XEG336"/>
      <c r="XEH336"/>
      <c r="XEI336"/>
      <c r="XEJ336"/>
      <c r="XEK336"/>
      <c r="XEL336"/>
      <c r="XEM336"/>
      <c r="XEN336"/>
      <c r="XEO336"/>
      <c r="XEP336"/>
      <c r="XEQ336"/>
      <c r="XER336"/>
      <c r="XES336"/>
      <c r="XET336"/>
      <c r="XEU336"/>
      <c r="XEV336"/>
      <c r="XEW336"/>
      <c r="XEX336"/>
      <c r="XEY336"/>
      <c r="XEZ336"/>
    </row>
    <row r="337" s="37" customFormat="1" spans="27:16340">
      <c r="AA337" s="41"/>
      <c r="XCG337"/>
      <c r="XCH337"/>
      <c r="XCI337"/>
      <c r="XCJ337"/>
      <c r="XCK337"/>
      <c r="XCL337"/>
      <c r="XCM337"/>
      <c r="XCN337"/>
      <c r="XCO337"/>
      <c r="XCP337"/>
      <c r="XCQ337"/>
      <c r="XCR337"/>
      <c r="XCS337"/>
      <c r="XCT337"/>
      <c r="XCU337"/>
      <c r="XCV337"/>
      <c r="XCW337"/>
      <c r="XCX337"/>
      <c r="XCY337"/>
      <c r="XCZ337"/>
      <c r="XDA337"/>
      <c r="XDB337"/>
      <c r="XDC337"/>
      <c r="XDD337"/>
      <c r="XDE337"/>
      <c r="XDF337"/>
      <c r="XDG337"/>
      <c r="XDH337"/>
      <c r="XDI337"/>
      <c r="XDJ337"/>
      <c r="XDK337"/>
      <c r="XDL337"/>
    </row>
    <row r="338" s="37" customFormat="1" spans="27:16340">
      <c r="AA338" s="41"/>
      <c r="XCG338"/>
      <c r="XCH338"/>
      <c r="XCI338"/>
      <c r="XCJ338"/>
      <c r="XCK338"/>
      <c r="XCL338"/>
      <c r="XCM338"/>
      <c r="XCN338"/>
      <c r="XCO338"/>
      <c r="XCP338"/>
      <c r="XCQ338"/>
      <c r="XCR338"/>
      <c r="XCS338"/>
      <c r="XCT338"/>
      <c r="XCU338"/>
      <c r="XCV338"/>
      <c r="XCW338"/>
      <c r="XCX338"/>
      <c r="XCY338"/>
      <c r="XCZ338"/>
      <c r="XDA338"/>
      <c r="XDB338"/>
      <c r="XDC338"/>
      <c r="XDD338"/>
      <c r="XDE338"/>
      <c r="XDF338"/>
      <c r="XDG338"/>
      <c r="XDH338"/>
      <c r="XDI338"/>
      <c r="XDJ338"/>
      <c r="XDK338"/>
      <c r="XDL338"/>
    </row>
    <row r="339" s="37" customFormat="1" spans="27:16340">
      <c r="AA339" s="41"/>
      <c r="XCG339"/>
      <c r="XCH339"/>
      <c r="XCI339"/>
      <c r="XCJ339"/>
      <c r="XCK339"/>
      <c r="XCL339"/>
      <c r="XCM339"/>
      <c r="XCN339"/>
      <c r="XCO339"/>
      <c r="XCP339"/>
      <c r="XCQ339"/>
      <c r="XCR339"/>
      <c r="XCS339"/>
      <c r="XCT339"/>
      <c r="XCU339"/>
      <c r="XCV339"/>
      <c r="XCW339"/>
      <c r="XCX339"/>
      <c r="XCY339"/>
      <c r="XCZ339"/>
      <c r="XDA339"/>
      <c r="XDB339"/>
      <c r="XDC339"/>
      <c r="XDD339"/>
      <c r="XDE339"/>
      <c r="XDF339"/>
      <c r="XDG339"/>
      <c r="XDH339"/>
      <c r="XDI339"/>
      <c r="XDJ339"/>
      <c r="XDK339"/>
      <c r="XDL339"/>
    </row>
    <row r="340" s="37" customFormat="1" spans="27:16340">
      <c r="AA340" s="41"/>
      <c r="XCG340"/>
      <c r="XCH340"/>
      <c r="XCI340"/>
      <c r="XCJ340"/>
      <c r="XCK340"/>
      <c r="XCL340"/>
      <c r="XCM340"/>
      <c r="XCN340"/>
      <c r="XCO340"/>
      <c r="XCP340"/>
      <c r="XCQ340"/>
      <c r="XCR340"/>
      <c r="XCS340"/>
      <c r="XCT340"/>
      <c r="XCU340"/>
      <c r="XCV340"/>
      <c r="XCW340"/>
      <c r="XCX340"/>
      <c r="XCY340"/>
      <c r="XCZ340"/>
      <c r="XDA340"/>
      <c r="XDB340"/>
      <c r="XDC340"/>
      <c r="XDD340"/>
      <c r="XDE340"/>
      <c r="XDF340"/>
      <c r="XDG340"/>
      <c r="XDH340"/>
      <c r="XDI340"/>
      <c r="XDJ340"/>
      <c r="XDK340"/>
      <c r="XDL340"/>
    </row>
    <row r="341" s="37" customFormat="1" spans="27:16370">
      <c r="AA341" s="41"/>
      <c r="XCG341"/>
      <c r="XCH341"/>
      <c r="XCI341"/>
      <c r="XCJ341"/>
      <c r="XCK341"/>
      <c r="XCL341"/>
      <c r="XCM341"/>
      <c r="XCN341"/>
      <c r="XCO341"/>
      <c r="XCP341"/>
      <c r="XCQ341"/>
      <c r="XCR341"/>
      <c r="XCS341"/>
      <c r="XCT341"/>
      <c r="XCU341"/>
      <c r="XCV341"/>
      <c r="XCW341"/>
      <c r="XCX341"/>
      <c r="XCY341"/>
      <c r="XCZ341"/>
      <c r="XDA341"/>
      <c r="XDB341"/>
      <c r="XDC341"/>
      <c r="XDD341"/>
      <c r="XDE341"/>
      <c r="XDF341"/>
      <c r="XDG341"/>
      <c r="XDH341"/>
      <c r="XDI341"/>
      <c r="XDJ341"/>
      <c r="XDK341"/>
      <c r="XDL341"/>
      <c r="XDM341"/>
      <c r="XDN341"/>
      <c r="XDO341"/>
      <c r="XDP341"/>
      <c r="XDQ341"/>
      <c r="XDR341"/>
      <c r="XDS341"/>
      <c r="XDT341"/>
      <c r="XDU341"/>
      <c r="XDV341"/>
      <c r="XDW341"/>
      <c r="XDX341"/>
      <c r="XDY341"/>
      <c r="XDZ341"/>
      <c r="XEA341"/>
      <c r="XEB341"/>
      <c r="XEC341"/>
      <c r="XED341"/>
      <c r="XEE341"/>
      <c r="XEF341"/>
      <c r="XEG341"/>
      <c r="XEH341"/>
      <c r="XEI341"/>
      <c r="XEJ341"/>
      <c r="XEK341"/>
      <c r="XEL341"/>
      <c r="XEM341"/>
      <c r="XEN341"/>
      <c r="XEO341"/>
      <c r="XEP341"/>
    </row>
    <row r="342" s="37" customFormat="1" spans="27:16370">
      <c r="AA342" s="41"/>
      <c r="XCG342"/>
      <c r="XCH342"/>
      <c r="XCI342"/>
      <c r="XCJ342"/>
      <c r="XCK342"/>
      <c r="XCL342"/>
      <c r="XCM342"/>
      <c r="XCN342"/>
      <c r="XCO342"/>
      <c r="XCP342"/>
      <c r="XCQ342"/>
      <c r="XCR342"/>
      <c r="XCS342"/>
      <c r="XCT342"/>
      <c r="XCU342"/>
      <c r="XCV342"/>
      <c r="XCW342"/>
      <c r="XCX342"/>
      <c r="XCY342"/>
      <c r="XCZ342"/>
      <c r="XDA342"/>
      <c r="XDB342"/>
      <c r="XDC342"/>
      <c r="XDD342"/>
      <c r="XDE342"/>
      <c r="XDF342"/>
      <c r="XDG342"/>
      <c r="XDH342"/>
      <c r="XDI342"/>
      <c r="XDJ342"/>
      <c r="XDK342"/>
      <c r="XDL342"/>
      <c r="XDM342"/>
      <c r="XDN342"/>
      <c r="XDO342"/>
      <c r="XDP342"/>
      <c r="XDQ342"/>
      <c r="XDR342"/>
      <c r="XDS342"/>
      <c r="XDT342"/>
      <c r="XDU342"/>
      <c r="XDV342"/>
      <c r="XDW342"/>
      <c r="XDX342"/>
      <c r="XDY342"/>
      <c r="XDZ342"/>
      <c r="XEA342"/>
      <c r="XEB342"/>
      <c r="XEC342"/>
      <c r="XED342"/>
      <c r="XEE342"/>
      <c r="XEF342"/>
      <c r="XEG342"/>
      <c r="XEH342"/>
      <c r="XEI342"/>
      <c r="XEJ342"/>
      <c r="XEK342"/>
      <c r="XEL342"/>
      <c r="XEM342"/>
      <c r="XEN342"/>
      <c r="XEO342"/>
      <c r="XEP342"/>
    </row>
    <row r="343" s="37" customFormat="1" spans="27:16370">
      <c r="AA343" s="41"/>
      <c r="XCG343"/>
      <c r="XCH343"/>
      <c r="XCI343"/>
      <c r="XCJ343"/>
      <c r="XCK343"/>
      <c r="XCL343"/>
      <c r="XCM343"/>
      <c r="XCN343"/>
      <c r="XCO343"/>
      <c r="XCP343"/>
      <c r="XCQ343"/>
      <c r="XCR343"/>
      <c r="XCS343"/>
      <c r="XCT343"/>
      <c r="XCU343"/>
      <c r="XCV343"/>
      <c r="XCW343"/>
      <c r="XCX343"/>
      <c r="XCY343"/>
      <c r="XCZ343"/>
      <c r="XDA343"/>
      <c r="XDB343"/>
      <c r="XDC343"/>
      <c r="XDD343"/>
      <c r="XDE343"/>
      <c r="XDF343"/>
      <c r="XDG343"/>
      <c r="XDH343"/>
      <c r="XDI343"/>
      <c r="XDJ343"/>
      <c r="XDK343"/>
      <c r="XDL343"/>
      <c r="XDM343"/>
      <c r="XDN343"/>
      <c r="XDO343"/>
      <c r="XDP343"/>
      <c r="XDQ343"/>
      <c r="XDR343"/>
      <c r="XDS343"/>
      <c r="XDT343"/>
      <c r="XDU343"/>
      <c r="XDV343"/>
      <c r="XDW343"/>
      <c r="XDX343"/>
      <c r="XDY343"/>
      <c r="XDZ343"/>
      <c r="XEA343"/>
      <c r="XEB343"/>
      <c r="XEC343"/>
      <c r="XED343"/>
      <c r="XEE343"/>
      <c r="XEF343"/>
      <c r="XEG343"/>
      <c r="XEH343"/>
      <c r="XEI343"/>
      <c r="XEJ343"/>
      <c r="XEK343"/>
      <c r="XEL343"/>
      <c r="XEM343"/>
      <c r="XEN343"/>
      <c r="XEO343"/>
      <c r="XEP343"/>
    </row>
    <row r="344" s="37" customFormat="1" spans="27:16370">
      <c r="AA344" s="41"/>
      <c r="XCG344"/>
      <c r="XCH344"/>
      <c r="XCI344"/>
      <c r="XCJ344"/>
      <c r="XCK344"/>
      <c r="XCL344"/>
      <c r="XCM344"/>
      <c r="XCN344"/>
      <c r="XCO344"/>
      <c r="XCP344"/>
      <c r="XCQ344"/>
      <c r="XCR344"/>
      <c r="XCS344"/>
      <c r="XCT344"/>
      <c r="XCU344"/>
      <c r="XCV344"/>
      <c r="XCW344"/>
      <c r="XCX344"/>
      <c r="XCY344"/>
      <c r="XCZ344"/>
      <c r="XDA344"/>
      <c r="XDB344"/>
      <c r="XDC344"/>
      <c r="XDD344"/>
      <c r="XDE344"/>
      <c r="XDF344"/>
      <c r="XDG344"/>
      <c r="XDH344"/>
      <c r="XDI344"/>
      <c r="XDJ344"/>
      <c r="XDK344"/>
      <c r="XDL344"/>
      <c r="XDM344"/>
      <c r="XDN344"/>
      <c r="XDO344"/>
      <c r="XDP344"/>
      <c r="XDQ344"/>
      <c r="XDR344"/>
      <c r="XDS344"/>
      <c r="XDT344"/>
      <c r="XDU344"/>
      <c r="XDV344"/>
      <c r="XDW344"/>
      <c r="XDX344"/>
      <c r="XDY344"/>
      <c r="XDZ344"/>
      <c r="XEA344"/>
      <c r="XEB344"/>
      <c r="XEC344"/>
      <c r="XED344"/>
      <c r="XEE344"/>
      <c r="XEF344"/>
      <c r="XEG344"/>
      <c r="XEH344"/>
      <c r="XEI344"/>
      <c r="XEJ344"/>
      <c r="XEK344"/>
      <c r="XEL344"/>
      <c r="XEM344"/>
      <c r="XEN344"/>
      <c r="XEO344"/>
      <c r="XEP344"/>
    </row>
    <row r="345" s="37" customFormat="1" spans="27:16370">
      <c r="AA345" s="41"/>
      <c r="XCG345"/>
      <c r="XCH345"/>
      <c r="XCI345"/>
      <c r="XCJ345"/>
      <c r="XCK345"/>
      <c r="XCL345"/>
      <c r="XCM345"/>
      <c r="XCN345"/>
      <c r="XCO345"/>
      <c r="XCP345"/>
      <c r="XCQ345"/>
      <c r="XCR345"/>
      <c r="XCS345"/>
      <c r="XCT345"/>
      <c r="XCU345"/>
      <c r="XCV345"/>
      <c r="XCW345"/>
      <c r="XCX345"/>
      <c r="XCY345"/>
      <c r="XCZ345"/>
      <c r="XDA345"/>
      <c r="XDB345"/>
      <c r="XDC345"/>
      <c r="XDD345"/>
      <c r="XDE345"/>
      <c r="XDF345"/>
      <c r="XDG345"/>
      <c r="XDH345"/>
      <c r="XDI345"/>
      <c r="XDJ345"/>
      <c r="XDK345"/>
      <c r="XDL345"/>
      <c r="XDM345"/>
      <c r="XDN345"/>
      <c r="XDO345"/>
      <c r="XDP345"/>
      <c r="XDQ345"/>
      <c r="XDR345"/>
      <c r="XDS345"/>
      <c r="XDT345"/>
      <c r="XDU345"/>
      <c r="XDV345"/>
      <c r="XDW345"/>
      <c r="XDX345"/>
      <c r="XDY345"/>
      <c r="XDZ345"/>
      <c r="XEA345"/>
      <c r="XEB345"/>
      <c r="XEC345"/>
      <c r="XED345"/>
      <c r="XEE345"/>
      <c r="XEF345"/>
      <c r="XEG345"/>
      <c r="XEH345"/>
      <c r="XEI345"/>
      <c r="XEJ345"/>
      <c r="XEK345"/>
      <c r="XEL345"/>
      <c r="XEM345"/>
      <c r="XEN345"/>
      <c r="XEO345"/>
      <c r="XEP345"/>
    </row>
    <row r="346" s="37" customFormat="1" spans="27:16370">
      <c r="AA346" s="41"/>
      <c r="XCG346"/>
      <c r="XCH346"/>
      <c r="XCI346"/>
      <c r="XCJ346"/>
      <c r="XCK346"/>
      <c r="XCL346"/>
      <c r="XCM346"/>
      <c r="XCN346"/>
      <c r="XCO346"/>
      <c r="XCP346"/>
      <c r="XCQ346"/>
      <c r="XCR346"/>
      <c r="XCS346"/>
      <c r="XCT346"/>
      <c r="XCU346"/>
      <c r="XCV346"/>
      <c r="XCW346"/>
      <c r="XCX346"/>
      <c r="XCY346"/>
      <c r="XCZ346"/>
      <c r="XDA346"/>
      <c r="XDB346"/>
      <c r="XDC346"/>
      <c r="XDD346"/>
      <c r="XDE346"/>
      <c r="XDF346"/>
      <c r="XDG346"/>
      <c r="XDH346"/>
      <c r="XDI346"/>
      <c r="XDJ346"/>
      <c r="XDK346"/>
      <c r="XDL346"/>
      <c r="XDM346"/>
      <c r="XDN346"/>
      <c r="XDO346"/>
      <c r="XDP346"/>
      <c r="XDQ346"/>
      <c r="XDR346"/>
      <c r="XDS346"/>
      <c r="XDT346"/>
      <c r="XDU346"/>
      <c r="XDV346"/>
      <c r="XDW346"/>
      <c r="XDX346"/>
      <c r="XDY346"/>
      <c r="XDZ346"/>
      <c r="XEA346"/>
      <c r="XEB346"/>
      <c r="XEC346"/>
      <c r="XED346"/>
      <c r="XEE346"/>
      <c r="XEF346"/>
      <c r="XEG346"/>
      <c r="XEH346"/>
      <c r="XEI346"/>
      <c r="XEJ346"/>
      <c r="XEK346"/>
      <c r="XEL346"/>
      <c r="XEM346"/>
      <c r="XEN346"/>
      <c r="XEO346"/>
      <c r="XEP346"/>
    </row>
    <row r="347" s="37" customFormat="1" spans="27:16370">
      <c r="AA347" s="41"/>
      <c r="XCG347"/>
      <c r="XCH347"/>
      <c r="XCI347"/>
      <c r="XCJ347"/>
      <c r="XCK347"/>
      <c r="XCL347"/>
      <c r="XCM347"/>
      <c r="XCN347"/>
      <c r="XCO347"/>
      <c r="XCP347"/>
      <c r="XCQ347"/>
      <c r="XCR347"/>
      <c r="XCS347"/>
      <c r="XCT347"/>
      <c r="XCU347"/>
      <c r="XCV347"/>
      <c r="XCW347"/>
      <c r="XCX347"/>
      <c r="XCY347"/>
      <c r="XCZ347"/>
      <c r="XDA347"/>
      <c r="XDB347"/>
      <c r="XDC347"/>
      <c r="XDD347"/>
      <c r="XDE347"/>
      <c r="XDF347"/>
      <c r="XDG347"/>
      <c r="XDH347"/>
      <c r="XDI347"/>
      <c r="XDJ347"/>
      <c r="XDK347"/>
      <c r="XDL347"/>
      <c r="XDM347"/>
      <c r="XDN347"/>
      <c r="XDO347"/>
      <c r="XDP347"/>
      <c r="XDQ347"/>
      <c r="XDR347"/>
      <c r="XDS347"/>
      <c r="XDT347"/>
      <c r="XDU347"/>
      <c r="XDV347"/>
      <c r="XDW347"/>
      <c r="XDX347"/>
      <c r="XDY347"/>
      <c r="XDZ347"/>
      <c r="XEA347"/>
      <c r="XEB347"/>
      <c r="XEC347"/>
      <c r="XED347"/>
      <c r="XEE347"/>
      <c r="XEF347"/>
      <c r="XEG347"/>
      <c r="XEH347"/>
      <c r="XEI347"/>
      <c r="XEJ347"/>
      <c r="XEK347"/>
      <c r="XEL347"/>
      <c r="XEM347"/>
      <c r="XEN347"/>
      <c r="XEO347"/>
      <c r="XEP347"/>
    </row>
    <row r="348" s="37" customFormat="1" spans="27:16370">
      <c r="AA348" s="41"/>
      <c r="XCG348"/>
      <c r="XCH348"/>
      <c r="XCI348"/>
      <c r="XCJ348"/>
      <c r="XCK348"/>
      <c r="XCL348"/>
      <c r="XCM348"/>
      <c r="XCN348"/>
      <c r="XCO348"/>
      <c r="XCP348"/>
      <c r="XCQ348"/>
      <c r="XCR348"/>
      <c r="XCS348"/>
      <c r="XCT348"/>
      <c r="XCU348"/>
      <c r="XCV348"/>
      <c r="XCW348"/>
      <c r="XCX348"/>
      <c r="XCY348"/>
      <c r="XCZ348"/>
      <c r="XDA348"/>
      <c r="XDB348"/>
      <c r="XDC348"/>
      <c r="XDD348"/>
      <c r="XDE348"/>
      <c r="XDF348"/>
      <c r="XDG348"/>
      <c r="XDH348"/>
      <c r="XDI348"/>
      <c r="XDJ348"/>
      <c r="XDK348"/>
      <c r="XDL348"/>
      <c r="XDM348"/>
      <c r="XDN348"/>
      <c r="XDO348"/>
      <c r="XDP348"/>
      <c r="XDQ348"/>
      <c r="XDR348"/>
      <c r="XDS348"/>
      <c r="XDT348"/>
      <c r="XDU348"/>
      <c r="XDV348"/>
      <c r="XDW348"/>
      <c r="XDX348"/>
      <c r="XDY348"/>
      <c r="XDZ348"/>
      <c r="XEA348"/>
      <c r="XEB348"/>
      <c r="XEC348"/>
      <c r="XED348"/>
      <c r="XEE348"/>
      <c r="XEF348"/>
      <c r="XEG348"/>
      <c r="XEH348"/>
      <c r="XEI348"/>
      <c r="XEJ348"/>
      <c r="XEK348"/>
      <c r="XEL348"/>
      <c r="XEM348"/>
      <c r="XEN348"/>
      <c r="XEO348"/>
      <c r="XEP348"/>
    </row>
    <row r="349" s="37" customFormat="1" spans="27:16370">
      <c r="AA349" s="41"/>
      <c r="XCG349"/>
      <c r="XCH349"/>
      <c r="XCI349"/>
      <c r="XCJ349"/>
      <c r="XCK349"/>
      <c r="XCL349"/>
      <c r="XCM349"/>
      <c r="XCN349"/>
      <c r="XCO349"/>
      <c r="XCP349"/>
      <c r="XCQ349"/>
      <c r="XCR349"/>
      <c r="XCS349"/>
      <c r="XCT349"/>
      <c r="XCU349"/>
      <c r="XCV349"/>
      <c r="XCW349"/>
      <c r="XCX349"/>
      <c r="XCY349"/>
      <c r="XCZ349"/>
      <c r="XDA349"/>
      <c r="XDB349"/>
      <c r="XDC349"/>
      <c r="XDD349"/>
      <c r="XDE349"/>
      <c r="XDF349"/>
      <c r="XDG349"/>
      <c r="XDH349"/>
      <c r="XDI349"/>
      <c r="XDJ349"/>
      <c r="XDK349"/>
      <c r="XDL349"/>
      <c r="XDM349"/>
      <c r="XDN349"/>
      <c r="XDO349"/>
      <c r="XDP349"/>
      <c r="XDQ349"/>
      <c r="XDR349"/>
      <c r="XDS349"/>
      <c r="XDT349"/>
      <c r="XDU349"/>
      <c r="XDV349"/>
      <c r="XDW349"/>
      <c r="XDX349"/>
      <c r="XDY349"/>
      <c r="XDZ349"/>
      <c r="XEA349"/>
      <c r="XEB349"/>
      <c r="XEC349"/>
      <c r="XED349"/>
      <c r="XEE349"/>
      <c r="XEF349"/>
      <c r="XEG349"/>
      <c r="XEH349"/>
      <c r="XEI349"/>
      <c r="XEJ349"/>
      <c r="XEK349"/>
      <c r="XEL349"/>
      <c r="XEM349"/>
      <c r="XEN349"/>
      <c r="XEO349"/>
      <c r="XEP349"/>
    </row>
    <row r="350" s="37" customFormat="1" spans="27:16370">
      <c r="AA350" s="41"/>
      <c r="XCG350"/>
      <c r="XCH350"/>
      <c r="XCI350"/>
      <c r="XCJ350"/>
      <c r="XCK350"/>
      <c r="XCL350"/>
      <c r="XCM350"/>
      <c r="XCN350"/>
      <c r="XCO350"/>
      <c r="XCP350"/>
      <c r="XCQ350"/>
      <c r="XCR350"/>
      <c r="XCS350"/>
      <c r="XCT350"/>
      <c r="XCU350"/>
      <c r="XCV350"/>
      <c r="XCW350"/>
      <c r="XCX350"/>
      <c r="XCY350"/>
      <c r="XCZ350"/>
      <c r="XDA350"/>
      <c r="XDB350"/>
      <c r="XDC350"/>
      <c r="XDD350"/>
      <c r="XDE350"/>
      <c r="XDF350"/>
      <c r="XDG350"/>
      <c r="XDH350"/>
      <c r="XDI350"/>
      <c r="XDJ350"/>
      <c r="XDK350"/>
      <c r="XDL350"/>
      <c r="XDM350"/>
      <c r="XDN350"/>
      <c r="XDO350"/>
      <c r="XDP350"/>
      <c r="XDQ350"/>
      <c r="XDR350"/>
      <c r="XDS350"/>
      <c r="XDT350"/>
      <c r="XDU350"/>
      <c r="XDV350"/>
      <c r="XDW350"/>
      <c r="XDX350"/>
      <c r="XDY350"/>
      <c r="XDZ350"/>
      <c r="XEA350"/>
      <c r="XEB350"/>
      <c r="XEC350"/>
      <c r="XED350"/>
      <c r="XEE350"/>
      <c r="XEF350"/>
      <c r="XEG350"/>
      <c r="XEH350"/>
      <c r="XEI350"/>
      <c r="XEJ350"/>
      <c r="XEK350"/>
      <c r="XEL350"/>
      <c r="XEM350"/>
      <c r="XEN350"/>
      <c r="XEO350"/>
      <c r="XEP350"/>
    </row>
    <row r="351" s="37" customFormat="1" spans="27:16370">
      <c r="AA351" s="41"/>
      <c r="XCG351"/>
      <c r="XCH351"/>
      <c r="XCI351"/>
      <c r="XCJ351"/>
      <c r="XCK351"/>
      <c r="XCL351"/>
      <c r="XCM351"/>
      <c r="XCN351"/>
      <c r="XCO351"/>
      <c r="XCP351"/>
      <c r="XCQ351"/>
      <c r="XCR351"/>
      <c r="XCS351"/>
      <c r="XCT351"/>
      <c r="XCU351"/>
      <c r="XCV351"/>
      <c r="XCW351"/>
      <c r="XCX351"/>
      <c r="XCY351"/>
      <c r="XCZ351"/>
      <c r="XDA351"/>
      <c r="XDB351"/>
      <c r="XDC351"/>
      <c r="XDD351"/>
      <c r="XDE351"/>
      <c r="XDF351"/>
      <c r="XDG351"/>
      <c r="XDH351"/>
      <c r="XDI351"/>
      <c r="XDJ351"/>
      <c r="XDK351"/>
      <c r="XDL351"/>
      <c r="XDM351"/>
      <c r="XDN351"/>
      <c r="XDO351"/>
      <c r="XDP351"/>
      <c r="XDQ351"/>
      <c r="XDR351"/>
      <c r="XDS351"/>
      <c r="XDT351"/>
      <c r="XDU351"/>
      <c r="XDV351"/>
      <c r="XDW351"/>
      <c r="XDX351"/>
      <c r="XDY351"/>
      <c r="XDZ351"/>
      <c r="XEA351"/>
      <c r="XEB351"/>
      <c r="XEC351"/>
      <c r="XED351"/>
      <c r="XEE351"/>
      <c r="XEF351"/>
      <c r="XEG351"/>
      <c r="XEH351"/>
      <c r="XEI351"/>
      <c r="XEJ351"/>
      <c r="XEK351"/>
      <c r="XEL351"/>
      <c r="XEM351"/>
      <c r="XEN351"/>
      <c r="XEO351"/>
      <c r="XEP351"/>
    </row>
    <row r="352" s="37" customFormat="1" spans="27:16370">
      <c r="AA352" s="41"/>
      <c r="XCG352"/>
      <c r="XCH352"/>
      <c r="XCI352"/>
      <c r="XCJ352"/>
      <c r="XCK352"/>
      <c r="XCL352"/>
      <c r="XCM352"/>
      <c r="XCN352"/>
      <c r="XCO352"/>
      <c r="XCP352"/>
      <c r="XCQ352"/>
      <c r="XCR352"/>
      <c r="XCS352"/>
      <c r="XCT352"/>
      <c r="XCU352"/>
      <c r="XCV352"/>
      <c r="XCW352"/>
      <c r="XCX352"/>
      <c r="XCY352"/>
      <c r="XCZ352"/>
      <c r="XDA352"/>
      <c r="XDB352"/>
      <c r="XDC352"/>
      <c r="XDD352"/>
      <c r="XDE352"/>
      <c r="XDF352"/>
      <c r="XDG352"/>
      <c r="XDH352"/>
      <c r="XDI352"/>
      <c r="XDJ352"/>
      <c r="XDK352"/>
      <c r="XDL352"/>
      <c r="XDM352"/>
      <c r="XDN352"/>
      <c r="XDO352"/>
      <c r="XDP352"/>
      <c r="XDQ352"/>
      <c r="XDR352"/>
      <c r="XDS352"/>
      <c r="XDT352"/>
      <c r="XDU352"/>
      <c r="XDV352"/>
      <c r="XDW352"/>
      <c r="XDX352"/>
      <c r="XDY352"/>
      <c r="XDZ352"/>
      <c r="XEA352"/>
      <c r="XEB352"/>
      <c r="XEC352"/>
      <c r="XED352"/>
      <c r="XEE352"/>
      <c r="XEF352"/>
      <c r="XEG352"/>
      <c r="XEH352"/>
      <c r="XEI352"/>
      <c r="XEJ352"/>
      <c r="XEK352"/>
      <c r="XEL352"/>
      <c r="XEM352"/>
      <c r="XEN352"/>
      <c r="XEO352"/>
      <c r="XEP352"/>
    </row>
  </sheetData>
  <mergeCells count="30">
    <mergeCell ref="A1:AB1"/>
    <mergeCell ref="A2:W2"/>
    <mergeCell ref="I3:T3"/>
    <mergeCell ref="U3:Z3"/>
    <mergeCell ref="O4:R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A43:AD44"/>
  </mergeCells>
  <pageMargins left="0.786805555555556" right="0.786805555555556" top="1" bottom="0.786805555555556" header="0.511805555555556" footer="0.511805555555556"/>
  <pageSetup paperSize="8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34"/>
  <sheetViews>
    <sheetView workbookViewId="0">
      <selection activeCell="D3" sqref="D$1:D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80833333333333" style="37" customWidth="1"/>
    <col min="5" max="5" width="5.25" style="37" customWidth="1"/>
    <col min="6" max="6" width="5.39166666666667" style="37" customWidth="1"/>
    <col min="7" max="7" width="7.225" style="37" customWidth="1"/>
    <col min="8" max="8" width="5.25" style="37" customWidth="1"/>
    <col min="9" max="9" width="6.125" style="37" customWidth="1"/>
    <col min="10" max="10" width="7.5" style="37" customWidth="1"/>
    <col min="11" max="11" width="6.75" style="37" customWidth="1"/>
    <col min="12" max="12" width="8.63333333333333" style="37" customWidth="1"/>
    <col min="13" max="13" width="5.25" style="37" customWidth="1"/>
    <col min="14" max="14" width="7.5" style="37" customWidth="1"/>
    <col min="15" max="15" width="5.625" style="37" customWidth="1"/>
    <col min="16" max="16" width="6.375" style="37" customWidth="1"/>
    <col min="17" max="17" width="6.81666666666667" style="37" customWidth="1"/>
    <col min="18" max="18" width="6.875" style="37" customWidth="1"/>
    <col min="19" max="19" width="4.125" style="37" customWidth="1"/>
    <col min="20" max="20" width="5.875" style="37" customWidth="1"/>
    <col min="21" max="21" width="4.375" style="37" customWidth="1"/>
    <col min="22" max="22" width="5.375" style="37" customWidth="1"/>
    <col min="23" max="23" width="5.25" style="37" customWidth="1"/>
    <col min="24" max="24" width="5.75" style="37" customWidth="1"/>
    <col min="25" max="25" width="5.875" style="37" customWidth="1"/>
    <col min="26" max="26" width="4.5" style="37" customWidth="1"/>
    <col min="27" max="27" width="7.625" style="41" customWidth="1"/>
    <col min="28" max="28" width="7.5" style="37" customWidth="1"/>
    <col min="29" max="16308" width="8.75" style="37"/>
    <col min="16341" max="16381" width="8.75" style="37"/>
    <col min="16382" max="16382" width="5.625" style="37"/>
    <col min="16383" max="16384" width="8.75" style="37"/>
  </cols>
  <sheetData>
    <row r="1" s="37" customFormat="1" ht="31.5" spans="1:37">
      <c r="A1" s="42" t="s">
        <v>369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/>
      <c r="AD1"/>
      <c r="AE1"/>
      <c r="AF1"/>
      <c r="AG1"/>
      <c r="AH1"/>
      <c r="AI1"/>
      <c r="AJ1"/>
      <c r="AK1"/>
    </row>
    <row r="2" s="38" customFormat="1" ht="20" customHeight="1" spans="1:227">
      <c r="A2" s="43" t="s">
        <v>370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s="39" customFormat="1" ht="22" customHeight="1" spans="1:28">
      <c r="A3" s="44" t="s">
        <v>7</v>
      </c>
      <c r="B3" s="45" t="s">
        <v>365</v>
      </c>
      <c r="C3" s="45" t="s">
        <v>134</v>
      </c>
      <c r="D3" s="45" t="s">
        <v>273</v>
      </c>
      <c r="E3" s="45" t="s">
        <v>274</v>
      </c>
      <c r="F3" s="45" t="s">
        <v>275</v>
      </c>
      <c r="G3" s="45" t="s">
        <v>276</v>
      </c>
      <c r="H3" s="45" t="s">
        <v>277</v>
      </c>
      <c r="I3" s="54" t="s">
        <v>278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4" t="s">
        <v>279</v>
      </c>
      <c r="V3" s="55"/>
      <c r="W3" s="55"/>
      <c r="X3" s="55"/>
      <c r="Y3" s="55"/>
      <c r="Z3" s="56"/>
      <c r="AA3" s="58" t="s">
        <v>280</v>
      </c>
      <c r="AB3" s="59" t="s">
        <v>23</v>
      </c>
    </row>
    <row r="4" s="39" customFormat="1" spans="1:37">
      <c r="A4" s="44"/>
      <c r="B4" s="45"/>
      <c r="C4" s="45"/>
      <c r="D4" s="45"/>
      <c r="E4" s="45"/>
      <c r="F4" s="45"/>
      <c r="G4" s="45"/>
      <c r="H4" s="45"/>
      <c r="I4" s="45" t="s">
        <v>32</v>
      </c>
      <c r="J4" s="45" t="s">
        <v>281</v>
      </c>
      <c r="K4" s="45" t="s">
        <v>39</v>
      </c>
      <c r="L4" s="45" t="s">
        <v>281</v>
      </c>
      <c r="M4" s="45" t="s">
        <v>41</v>
      </c>
      <c r="N4" s="45" t="s">
        <v>281</v>
      </c>
      <c r="O4" s="45" t="s">
        <v>366</v>
      </c>
      <c r="P4" s="45"/>
      <c r="Q4" s="45"/>
      <c r="R4" s="45"/>
      <c r="S4" s="45" t="s">
        <v>46</v>
      </c>
      <c r="T4" s="45" t="s">
        <v>281</v>
      </c>
      <c r="U4" s="45" t="s">
        <v>55</v>
      </c>
      <c r="V4" s="45" t="s">
        <v>281</v>
      </c>
      <c r="W4" s="45" t="s">
        <v>58</v>
      </c>
      <c r="X4" s="45" t="s">
        <v>281</v>
      </c>
      <c r="Y4" s="45" t="s">
        <v>64</v>
      </c>
      <c r="Z4" s="45" t="s">
        <v>281</v>
      </c>
      <c r="AA4" s="60"/>
      <c r="AB4" s="59"/>
      <c r="AC4"/>
      <c r="AD4"/>
      <c r="AE4"/>
      <c r="AF4"/>
      <c r="AG4"/>
      <c r="AH4"/>
      <c r="AI4"/>
      <c r="AJ4"/>
      <c r="AK4"/>
    </row>
    <row r="5" s="39" customFormat="1" ht="23" customHeight="1" spans="1:37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 t="s">
        <v>367</v>
      </c>
      <c r="P5" s="57" t="s">
        <v>281</v>
      </c>
      <c r="Q5" s="45" t="s">
        <v>368</v>
      </c>
      <c r="R5" s="57" t="s">
        <v>281</v>
      </c>
      <c r="S5" s="45"/>
      <c r="T5" s="45"/>
      <c r="U5" s="45"/>
      <c r="V5" s="45"/>
      <c r="W5" s="45"/>
      <c r="X5" s="45"/>
      <c r="Y5" s="45"/>
      <c r="Z5" s="45"/>
      <c r="AA5" s="61"/>
      <c r="AB5" s="59"/>
      <c r="AC5"/>
      <c r="AD5"/>
      <c r="AE5"/>
      <c r="AF5"/>
      <c r="AG5"/>
      <c r="AH5"/>
      <c r="AI5"/>
      <c r="AJ5"/>
      <c r="AK5"/>
    </row>
    <row r="6" s="37" customFormat="1" spans="1:37">
      <c r="A6" s="46">
        <v>1</v>
      </c>
      <c r="B6" s="47" t="s">
        <v>34</v>
      </c>
      <c r="C6" s="47" t="s">
        <v>245</v>
      </c>
      <c r="D6" s="47" t="s">
        <v>329</v>
      </c>
      <c r="E6" s="48" t="s">
        <v>285</v>
      </c>
      <c r="F6" s="48">
        <v>5</v>
      </c>
      <c r="G6" s="48">
        <v>2019</v>
      </c>
      <c r="H6" s="48">
        <v>2020</v>
      </c>
      <c r="I6" s="48"/>
      <c r="J6" s="48">
        <v>0</v>
      </c>
      <c r="K6" s="48"/>
      <c r="L6" s="48">
        <v>0</v>
      </c>
      <c r="M6" s="48"/>
      <c r="N6" s="48">
        <v>0</v>
      </c>
      <c r="O6" s="48"/>
      <c r="P6" s="48">
        <v>0</v>
      </c>
      <c r="Q6" s="48">
        <v>6</v>
      </c>
      <c r="R6" s="48">
        <v>600</v>
      </c>
      <c r="S6" s="47"/>
      <c r="T6" s="47"/>
      <c r="U6" s="47"/>
      <c r="V6" s="47"/>
      <c r="W6" s="47">
        <v>2</v>
      </c>
      <c r="X6" s="48">
        <v>1000</v>
      </c>
      <c r="Y6" s="47"/>
      <c r="Z6" s="48">
        <v>0</v>
      </c>
      <c r="AA6" s="51">
        <f t="shared" ref="AA6:AA30" si="0">J6+L6+N6+P6+R6+T6+V6+X6+Z6</f>
        <v>1600</v>
      </c>
      <c r="AB6" s="46"/>
      <c r="AC6"/>
      <c r="AD6"/>
      <c r="AE6"/>
      <c r="AF6"/>
      <c r="AG6"/>
      <c r="AH6"/>
      <c r="AI6"/>
      <c r="AJ6"/>
      <c r="AK6"/>
    </row>
    <row r="7" s="37" customFormat="1" spans="1:37">
      <c r="A7" s="46">
        <v>2</v>
      </c>
      <c r="B7" s="47" t="s">
        <v>34</v>
      </c>
      <c r="C7" s="47" t="s">
        <v>245</v>
      </c>
      <c r="D7" s="47" t="s">
        <v>330</v>
      </c>
      <c r="E7" s="48" t="s">
        <v>293</v>
      </c>
      <c r="F7" s="48">
        <v>4</v>
      </c>
      <c r="G7" s="47">
        <v>2019</v>
      </c>
      <c r="H7" s="48">
        <v>2020</v>
      </c>
      <c r="I7" s="48"/>
      <c r="J7" s="48">
        <v>0</v>
      </c>
      <c r="K7" s="48"/>
      <c r="L7" s="48">
        <v>0</v>
      </c>
      <c r="M7" s="48"/>
      <c r="N7" s="48">
        <v>0</v>
      </c>
      <c r="O7" s="48"/>
      <c r="P7" s="48">
        <v>0</v>
      </c>
      <c r="Q7" s="48">
        <v>3</v>
      </c>
      <c r="R7" s="48">
        <v>300</v>
      </c>
      <c r="S7" s="47"/>
      <c r="T7" s="47"/>
      <c r="U7" s="47"/>
      <c r="V7" s="47"/>
      <c r="W7" s="47">
        <v>2</v>
      </c>
      <c r="X7" s="48">
        <v>1000</v>
      </c>
      <c r="Y7" s="47"/>
      <c r="Z7" s="48">
        <v>0</v>
      </c>
      <c r="AA7" s="51">
        <f t="shared" si="0"/>
        <v>1300</v>
      </c>
      <c r="AB7" s="46"/>
      <c r="AC7"/>
      <c r="AD7"/>
      <c r="AE7"/>
      <c r="AF7"/>
      <c r="AG7"/>
      <c r="AH7"/>
      <c r="AI7"/>
      <c r="AJ7"/>
      <c r="AK7"/>
    </row>
    <row r="8" s="37" customFormat="1" spans="1:37">
      <c r="A8" s="46">
        <v>3</v>
      </c>
      <c r="B8" s="47" t="s">
        <v>34</v>
      </c>
      <c r="C8" s="47" t="s">
        <v>245</v>
      </c>
      <c r="D8" s="47" t="s">
        <v>331</v>
      </c>
      <c r="E8" s="48" t="s">
        <v>285</v>
      </c>
      <c r="F8" s="48">
        <v>6</v>
      </c>
      <c r="G8" s="47">
        <v>2019</v>
      </c>
      <c r="H8" s="48">
        <v>2020</v>
      </c>
      <c r="I8" s="48"/>
      <c r="J8" s="48">
        <v>0</v>
      </c>
      <c r="K8" s="48"/>
      <c r="L8" s="48">
        <v>0</v>
      </c>
      <c r="M8" s="48"/>
      <c r="N8" s="48">
        <v>0</v>
      </c>
      <c r="O8" s="48"/>
      <c r="P8" s="48">
        <v>0</v>
      </c>
      <c r="Q8" s="48">
        <v>4.2</v>
      </c>
      <c r="R8" s="48">
        <v>420</v>
      </c>
      <c r="S8" s="47"/>
      <c r="T8" s="47"/>
      <c r="U8" s="47"/>
      <c r="V8" s="47"/>
      <c r="W8" s="47">
        <v>2</v>
      </c>
      <c r="X8" s="48">
        <v>1000</v>
      </c>
      <c r="Y8" s="47"/>
      <c r="Z8" s="48">
        <v>0</v>
      </c>
      <c r="AA8" s="51">
        <f t="shared" si="0"/>
        <v>1420</v>
      </c>
      <c r="AB8" s="46"/>
      <c r="AC8"/>
      <c r="AD8"/>
      <c r="AE8"/>
      <c r="AF8"/>
      <c r="AG8"/>
      <c r="AH8"/>
      <c r="AI8"/>
      <c r="AJ8"/>
      <c r="AK8"/>
    </row>
    <row r="9" s="37" customFormat="1" spans="1:37">
      <c r="A9" s="46">
        <v>4</v>
      </c>
      <c r="B9" s="47" t="s">
        <v>34</v>
      </c>
      <c r="C9" s="47" t="s">
        <v>245</v>
      </c>
      <c r="D9" s="47" t="s">
        <v>332</v>
      </c>
      <c r="E9" s="48" t="s">
        <v>285</v>
      </c>
      <c r="F9" s="48">
        <v>4</v>
      </c>
      <c r="G9" s="47">
        <v>2019</v>
      </c>
      <c r="H9" s="48">
        <v>2020</v>
      </c>
      <c r="I9" s="48"/>
      <c r="J9" s="48">
        <v>0</v>
      </c>
      <c r="K9" s="48"/>
      <c r="L9" s="48">
        <v>0</v>
      </c>
      <c r="M9" s="48"/>
      <c r="N9" s="48">
        <v>0</v>
      </c>
      <c r="O9" s="48"/>
      <c r="P9" s="48">
        <v>0</v>
      </c>
      <c r="Q9" s="48">
        <v>2</v>
      </c>
      <c r="R9" s="48">
        <v>200</v>
      </c>
      <c r="S9" s="47"/>
      <c r="T9" s="47"/>
      <c r="U9" s="47"/>
      <c r="V9" s="47"/>
      <c r="W9" s="47">
        <v>2</v>
      </c>
      <c r="X9" s="48">
        <v>1000</v>
      </c>
      <c r="Y9" s="47"/>
      <c r="Z9" s="48">
        <v>0</v>
      </c>
      <c r="AA9" s="51">
        <f t="shared" si="0"/>
        <v>1200</v>
      </c>
      <c r="AB9" s="46"/>
      <c r="AC9"/>
      <c r="AD9"/>
      <c r="AE9"/>
      <c r="AF9"/>
      <c r="AG9"/>
      <c r="AH9"/>
      <c r="AI9"/>
      <c r="AJ9"/>
      <c r="AK9"/>
    </row>
    <row r="10" s="37" customFormat="1" spans="1:37">
      <c r="A10" s="46">
        <v>5</v>
      </c>
      <c r="B10" s="47" t="s">
        <v>34</v>
      </c>
      <c r="C10" s="47" t="s">
        <v>245</v>
      </c>
      <c r="D10" s="47" t="s">
        <v>333</v>
      </c>
      <c r="E10" s="48" t="s">
        <v>285</v>
      </c>
      <c r="F10" s="48">
        <v>4</v>
      </c>
      <c r="G10" s="47">
        <v>2019</v>
      </c>
      <c r="H10" s="48">
        <v>2020</v>
      </c>
      <c r="I10" s="48"/>
      <c r="J10" s="48">
        <v>0</v>
      </c>
      <c r="K10" s="48"/>
      <c r="L10" s="48">
        <v>0</v>
      </c>
      <c r="M10" s="48"/>
      <c r="N10" s="48">
        <v>0</v>
      </c>
      <c r="O10" s="48"/>
      <c r="P10" s="48">
        <v>0</v>
      </c>
      <c r="Q10" s="48">
        <v>2.8</v>
      </c>
      <c r="R10" s="48">
        <v>280</v>
      </c>
      <c r="S10" s="47"/>
      <c r="T10" s="47"/>
      <c r="U10" s="47"/>
      <c r="V10" s="47"/>
      <c r="W10" s="47">
        <v>2</v>
      </c>
      <c r="X10" s="48">
        <v>1000</v>
      </c>
      <c r="Y10" s="47"/>
      <c r="Z10" s="48">
        <v>0</v>
      </c>
      <c r="AA10" s="51">
        <f t="shared" si="0"/>
        <v>1280</v>
      </c>
      <c r="AB10" s="46"/>
      <c r="AC10"/>
      <c r="AD10"/>
      <c r="AE10"/>
      <c r="AF10"/>
      <c r="AG10"/>
      <c r="AH10"/>
      <c r="AI10"/>
      <c r="AJ10"/>
      <c r="AK10"/>
    </row>
    <row r="11" s="37" customFormat="1" spans="1:37">
      <c r="A11" s="46">
        <v>6</v>
      </c>
      <c r="B11" s="47" t="s">
        <v>34</v>
      </c>
      <c r="C11" s="47" t="s">
        <v>245</v>
      </c>
      <c r="D11" s="47" t="s">
        <v>334</v>
      </c>
      <c r="E11" s="48" t="s">
        <v>285</v>
      </c>
      <c r="F11" s="48">
        <v>2</v>
      </c>
      <c r="G11" s="47">
        <v>2019</v>
      </c>
      <c r="H11" s="48">
        <v>2020</v>
      </c>
      <c r="I11" s="48"/>
      <c r="J11" s="48">
        <v>0</v>
      </c>
      <c r="K11" s="48"/>
      <c r="L11" s="48">
        <v>0</v>
      </c>
      <c r="M11" s="48"/>
      <c r="N11" s="48">
        <v>0</v>
      </c>
      <c r="O11" s="48"/>
      <c r="P11" s="48">
        <v>0</v>
      </c>
      <c r="Q11" s="48">
        <v>4.3</v>
      </c>
      <c r="R11" s="48">
        <v>430</v>
      </c>
      <c r="S11" s="47"/>
      <c r="T11" s="47"/>
      <c r="U11" s="47"/>
      <c r="V11" s="47"/>
      <c r="W11" s="47">
        <v>2</v>
      </c>
      <c r="X11" s="48">
        <v>1000</v>
      </c>
      <c r="Y11" s="47"/>
      <c r="Z11" s="48">
        <v>0</v>
      </c>
      <c r="AA11" s="51">
        <f t="shared" si="0"/>
        <v>1430</v>
      </c>
      <c r="AB11" s="46"/>
      <c r="AC11"/>
      <c r="AD11"/>
      <c r="AE11"/>
      <c r="AF11"/>
      <c r="AG11"/>
      <c r="AH11"/>
      <c r="AI11"/>
      <c r="AJ11"/>
      <c r="AK11"/>
    </row>
    <row r="12" s="37" customFormat="1" spans="1:37">
      <c r="A12" s="46">
        <v>7</v>
      </c>
      <c r="B12" s="47" t="s">
        <v>34</v>
      </c>
      <c r="C12" s="47" t="s">
        <v>245</v>
      </c>
      <c r="D12" s="47" t="s">
        <v>335</v>
      </c>
      <c r="E12" s="48" t="s">
        <v>285</v>
      </c>
      <c r="F12" s="48">
        <v>4</v>
      </c>
      <c r="G12" s="47">
        <v>2019</v>
      </c>
      <c r="H12" s="48">
        <v>2020</v>
      </c>
      <c r="I12" s="48"/>
      <c r="J12" s="48">
        <v>0</v>
      </c>
      <c r="K12" s="48"/>
      <c r="L12" s="48">
        <v>0</v>
      </c>
      <c r="M12" s="48"/>
      <c r="N12" s="48">
        <v>0</v>
      </c>
      <c r="O12" s="48"/>
      <c r="P12" s="48">
        <v>0</v>
      </c>
      <c r="Q12" s="48">
        <v>0.5</v>
      </c>
      <c r="R12" s="48">
        <v>50</v>
      </c>
      <c r="S12" s="47"/>
      <c r="T12" s="47"/>
      <c r="U12" s="47"/>
      <c r="V12" s="47"/>
      <c r="W12" s="47">
        <v>2</v>
      </c>
      <c r="X12" s="48">
        <v>1000</v>
      </c>
      <c r="Y12" s="47"/>
      <c r="Z12" s="48">
        <v>0</v>
      </c>
      <c r="AA12" s="51">
        <f t="shared" si="0"/>
        <v>1050</v>
      </c>
      <c r="AB12" s="46"/>
      <c r="AC12"/>
      <c r="AD12"/>
      <c r="AE12"/>
      <c r="AF12"/>
      <c r="AG12"/>
      <c r="AH12"/>
      <c r="AI12"/>
      <c r="AJ12"/>
      <c r="AK12"/>
    </row>
    <row r="13" s="37" customFormat="1" spans="1:37">
      <c r="A13" s="46">
        <v>8</v>
      </c>
      <c r="B13" s="47" t="s">
        <v>34</v>
      </c>
      <c r="C13" s="47" t="s">
        <v>245</v>
      </c>
      <c r="D13" s="47" t="s">
        <v>336</v>
      </c>
      <c r="E13" s="48" t="s">
        <v>285</v>
      </c>
      <c r="F13" s="48">
        <v>4</v>
      </c>
      <c r="G13" s="47">
        <v>2019</v>
      </c>
      <c r="H13" s="48">
        <v>2020</v>
      </c>
      <c r="I13" s="48"/>
      <c r="J13" s="48">
        <v>0</v>
      </c>
      <c r="K13" s="48"/>
      <c r="L13" s="48">
        <v>0</v>
      </c>
      <c r="M13" s="48"/>
      <c r="N13" s="48">
        <v>0</v>
      </c>
      <c r="O13" s="48"/>
      <c r="P13" s="48">
        <v>0</v>
      </c>
      <c r="Q13" s="48">
        <v>2</v>
      </c>
      <c r="R13" s="48">
        <v>200</v>
      </c>
      <c r="S13" s="47"/>
      <c r="T13" s="47"/>
      <c r="U13" s="47"/>
      <c r="V13" s="47"/>
      <c r="W13" s="47">
        <v>2</v>
      </c>
      <c r="X13" s="48">
        <v>1000</v>
      </c>
      <c r="Y13" s="47"/>
      <c r="Z13" s="48">
        <v>0</v>
      </c>
      <c r="AA13" s="51">
        <f t="shared" si="0"/>
        <v>1200</v>
      </c>
      <c r="AB13" s="46"/>
      <c r="AC13"/>
      <c r="AD13"/>
      <c r="AE13"/>
      <c r="AF13"/>
      <c r="AG13"/>
      <c r="AH13"/>
      <c r="AI13"/>
      <c r="AJ13"/>
      <c r="AK13"/>
    </row>
    <row r="14" s="37" customFormat="1" spans="1:37">
      <c r="A14" s="46">
        <v>9</v>
      </c>
      <c r="B14" s="47" t="s">
        <v>34</v>
      </c>
      <c r="C14" s="47" t="s">
        <v>245</v>
      </c>
      <c r="D14" s="47" t="s">
        <v>337</v>
      </c>
      <c r="E14" s="48" t="s">
        <v>285</v>
      </c>
      <c r="F14" s="48">
        <v>3</v>
      </c>
      <c r="G14" s="47">
        <v>2019</v>
      </c>
      <c r="H14" s="48">
        <v>2020</v>
      </c>
      <c r="I14" s="48">
        <v>1</v>
      </c>
      <c r="J14" s="48">
        <v>100</v>
      </c>
      <c r="K14" s="48"/>
      <c r="L14" s="48">
        <v>0</v>
      </c>
      <c r="M14" s="48"/>
      <c r="N14" s="48">
        <v>0</v>
      </c>
      <c r="O14" s="48"/>
      <c r="P14" s="48">
        <v>0</v>
      </c>
      <c r="Q14" s="48">
        <v>1</v>
      </c>
      <c r="R14" s="48">
        <v>100</v>
      </c>
      <c r="S14" s="47"/>
      <c r="T14" s="47"/>
      <c r="U14" s="47"/>
      <c r="V14" s="47"/>
      <c r="W14" s="47">
        <v>2</v>
      </c>
      <c r="X14" s="48">
        <v>1000</v>
      </c>
      <c r="Y14" s="47"/>
      <c r="Z14" s="48">
        <v>0</v>
      </c>
      <c r="AA14" s="51">
        <f t="shared" si="0"/>
        <v>1200</v>
      </c>
      <c r="AB14" s="46"/>
      <c r="AC14"/>
      <c r="AD14"/>
      <c r="AE14"/>
      <c r="AF14"/>
      <c r="AG14"/>
      <c r="AH14"/>
      <c r="AI14"/>
      <c r="AJ14"/>
      <c r="AK14"/>
    </row>
    <row r="15" s="37" customFormat="1" spans="1:37">
      <c r="A15" s="46">
        <v>10</v>
      </c>
      <c r="B15" s="47" t="s">
        <v>34</v>
      </c>
      <c r="C15" s="47" t="s">
        <v>245</v>
      </c>
      <c r="D15" s="47" t="s">
        <v>338</v>
      </c>
      <c r="E15" s="48" t="s">
        <v>285</v>
      </c>
      <c r="F15" s="48">
        <v>4</v>
      </c>
      <c r="G15" s="47">
        <v>2019</v>
      </c>
      <c r="H15" s="48">
        <v>2020</v>
      </c>
      <c r="I15" s="48">
        <v>1</v>
      </c>
      <c r="J15" s="48">
        <v>100</v>
      </c>
      <c r="K15" s="48">
        <v>0.6</v>
      </c>
      <c r="L15" s="48">
        <v>60</v>
      </c>
      <c r="M15" s="47"/>
      <c r="N15" s="47">
        <v>0</v>
      </c>
      <c r="O15" s="47"/>
      <c r="P15" s="47">
        <v>0</v>
      </c>
      <c r="Q15" s="47"/>
      <c r="R15" s="47">
        <v>0</v>
      </c>
      <c r="S15" s="47"/>
      <c r="T15" s="47"/>
      <c r="U15" s="47"/>
      <c r="V15" s="47"/>
      <c r="W15" s="47">
        <v>2</v>
      </c>
      <c r="X15" s="48">
        <v>1000</v>
      </c>
      <c r="Y15" s="47"/>
      <c r="Z15" s="48">
        <v>0</v>
      </c>
      <c r="AA15" s="51">
        <f t="shared" si="0"/>
        <v>1160</v>
      </c>
      <c r="AB15" s="46"/>
      <c r="AC15"/>
      <c r="AD15"/>
      <c r="AE15"/>
      <c r="AF15"/>
      <c r="AG15"/>
      <c r="AH15"/>
      <c r="AI15"/>
      <c r="AJ15"/>
      <c r="AK15"/>
    </row>
    <row r="16" s="37" customFormat="1" spans="1:37">
      <c r="A16" s="46">
        <v>11</v>
      </c>
      <c r="B16" s="47" t="s">
        <v>34</v>
      </c>
      <c r="C16" s="47" t="s">
        <v>245</v>
      </c>
      <c r="D16" s="47" t="s">
        <v>339</v>
      </c>
      <c r="E16" s="48" t="s">
        <v>293</v>
      </c>
      <c r="F16" s="48">
        <v>6</v>
      </c>
      <c r="G16" s="47">
        <v>2019</v>
      </c>
      <c r="H16" s="48">
        <v>2020</v>
      </c>
      <c r="I16" s="48">
        <v>3</v>
      </c>
      <c r="J16" s="48">
        <v>300</v>
      </c>
      <c r="K16" s="48"/>
      <c r="L16" s="48">
        <v>0</v>
      </c>
      <c r="M16" s="48"/>
      <c r="N16" s="48">
        <v>0</v>
      </c>
      <c r="O16" s="48"/>
      <c r="P16" s="48">
        <v>0</v>
      </c>
      <c r="Q16" s="48">
        <v>0.5</v>
      </c>
      <c r="R16" s="48">
        <v>50</v>
      </c>
      <c r="S16" s="47"/>
      <c r="T16" s="47"/>
      <c r="U16" s="47"/>
      <c r="V16" s="47"/>
      <c r="W16" s="47">
        <v>2</v>
      </c>
      <c r="X16" s="48">
        <v>1000</v>
      </c>
      <c r="Y16" s="47"/>
      <c r="Z16" s="48">
        <v>0</v>
      </c>
      <c r="AA16" s="51">
        <f t="shared" si="0"/>
        <v>1350</v>
      </c>
      <c r="AB16" s="46"/>
      <c r="AC16"/>
      <c r="AD16"/>
      <c r="AE16"/>
      <c r="AF16"/>
      <c r="AG16"/>
      <c r="AH16"/>
      <c r="AI16"/>
      <c r="AJ16"/>
      <c r="AK16"/>
    </row>
    <row r="17" s="40" customFormat="1" spans="1:37">
      <c r="A17" s="46">
        <v>12</v>
      </c>
      <c r="B17" s="47" t="s">
        <v>34</v>
      </c>
      <c r="C17" s="47" t="s">
        <v>245</v>
      </c>
      <c r="D17" s="47" t="s">
        <v>340</v>
      </c>
      <c r="E17" s="48" t="s">
        <v>293</v>
      </c>
      <c r="F17" s="48">
        <v>2</v>
      </c>
      <c r="G17" s="47">
        <v>2019</v>
      </c>
      <c r="H17" s="48">
        <v>2020</v>
      </c>
      <c r="I17" s="48">
        <v>2</v>
      </c>
      <c r="J17" s="48">
        <v>200</v>
      </c>
      <c r="K17" s="48">
        <v>1.5</v>
      </c>
      <c r="L17" s="48">
        <v>150</v>
      </c>
      <c r="M17" s="47"/>
      <c r="N17" s="47">
        <v>0</v>
      </c>
      <c r="O17" s="47"/>
      <c r="P17" s="47">
        <v>0</v>
      </c>
      <c r="Q17" s="47"/>
      <c r="R17" s="47">
        <v>0</v>
      </c>
      <c r="S17" s="47"/>
      <c r="T17" s="47"/>
      <c r="U17" s="47"/>
      <c r="V17" s="47"/>
      <c r="W17" s="47">
        <v>2</v>
      </c>
      <c r="X17" s="48">
        <v>1000</v>
      </c>
      <c r="Y17" s="47"/>
      <c r="Z17" s="48">
        <v>0</v>
      </c>
      <c r="AA17" s="51">
        <f t="shared" si="0"/>
        <v>1350</v>
      </c>
      <c r="AB17" s="46"/>
      <c r="AC17"/>
      <c r="AD17"/>
      <c r="AE17"/>
      <c r="AF17"/>
      <c r="AG17"/>
      <c r="AH17"/>
      <c r="AI17"/>
      <c r="AJ17"/>
      <c r="AK17"/>
    </row>
    <row r="18" s="40" customFormat="1" spans="1:37">
      <c r="A18" s="46">
        <v>13</v>
      </c>
      <c r="B18" s="47" t="s">
        <v>34</v>
      </c>
      <c r="C18" s="47" t="s">
        <v>245</v>
      </c>
      <c r="D18" s="47" t="s">
        <v>341</v>
      </c>
      <c r="E18" s="48" t="s">
        <v>285</v>
      </c>
      <c r="F18" s="48">
        <v>1</v>
      </c>
      <c r="G18" s="47">
        <v>2019</v>
      </c>
      <c r="H18" s="48">
        <v>2020</v>
      </c>
      <c r="I18" s="48"/>
      <c r="J18" s="48">
        <v>0</v>
      </c>
      <c r="K18" s="48"/>
      <c r="L18" s="48">
        <v>0</v>
      </c>
      <c r="M18" s="48"/>
      <c r="N18" s="48">
        <v>0</v>
      </c>
      <c r="O18" s="48"/>
      <c r="P18" s="48">
        <v>0</v>
      </c>
      <c r="Q18" s="48">
        <v>1</v>
      </c>
      <c r="R18" s="48">
        <v>100</v>
      </c>
      <c r="S18" s="47"/>
      <c r="T18" s="47"/>
      <c r="U18" s="47"/>
      <c r="V18" s="47"/>
      <c r="W18" s="47">
        <v>2</v>
      </c>
      <c r="X18" s="48">
        <v>1000</v>
      </c>
      <c r="Y18" s="47"/>
      <c r="Z18" s="48">
        <v>0</v>
      </c>
      <c r="AA18" s="51">
        <f t="shared" si="0"/>
        <v>1100</v>
      </c>
      <c r="AB18" s="46"/>
      <c r="AC18"/>
      <c r="AD18"/>
      <c r="AE18"/>
      <c r="AF18"/>
      <c r="AG18"/>
      <c r="AH18"/>
      <c r="AI18"/>
      <c r="AJ18"/>
      <c r="AK18"/>
    </row>
    <row r="19" s="40" customFormat="1" spans="1:37">
      <c r="A19" s="46">
        <v>14</v>
      </c>
      <c r="B19" s="47" t="s">
        <v>34</v>
      </c>
      <c r="C19" s="47" t="s">
        <v>245</v>
      </c>
      <c r="D19" s="47" t="s">
        <v>342</v>
      </c>
      <c r="E19" s="48" t="s">
        <v>293</v>
      </c>
      <c r="F19" s="48">
        <v>5</v>
      </c>
      <c r="G19" s="47">
        <v>2019</v>
      </c>
      <c r="H19" s="48">
        <v>2020</v>
      </c>
      <c r="I19" s="48">
        <v>2</v>
      </c>
      <c r="J19" s="48">
        <v>200</v>
      </c>
      <c r="K19" s="48">
        <v>2</v>
      </c>
      <c r="L19" s="48">
        <v>200</v>
      </c>
      <c r="M19" s="47"/>
      <c r="N19" s="47">
        <v>0</v>
      </c>
      <c r="O19" s="47"/>
      <c r="P19" s="47">
        <v>0</v>
      </c>
      <c r="Q19" s="47"/>
      <c r="R19" s="47">
        <v>0</v>
      </c>
      <c r="S19" s="47"/>
      <c r="T19" s="47"/>
      <c r="U19" s="47"/>
      <c r="V19" s="47"/>
      <c r="W19" s="47">
        <v>2</v>
      </c>
      <c r="X19" s="48">
        <v>1000</v>
      </c>
      <c r="Y19" s="47"/>
      <c r="Z19" s="48">
        <v>0</v>
      </c>
      <c r="AA19" s="51">
        <f t="shared" si="0"/>
        <v>1400</v>
      </c>
      <c r="AB19" s="46"/>
      <c r="AC19"/>
      <c r="AD19"/>
      <c r="AE19"/>
      <c r="AF19"/>
      <c r="AG19"/>
      <c r="AH19"/>
      <c r="AI19"/>
      <c r="AJ19"/>
      <c r="AK19"/>
    </row>
    <row r="20" s="40" customFormat="1" spans="1:37">
      <c r="A20" s="46">
        <v>15</v>
      </c>
      <c r="B20" s="47" t="s">
        <v>34</v>
      </c>
      <c r="C20" s="47" t="s">
        <v>245</v>
      </c>
      <c r="D20" s="47" t="s">
        <v>343</v>
      </c>
      <c r="E20" s="48" t="s">
        <v>285</v>
      </c>
      <c r="F20" s="48">
        <v>4</v>
      </c>
      <c r="G20" s="47">
        <v>2019</v>
      </c>
      <c r="H20" s="48">
        <v>2020</v>
      </c>
      <c r="I20" s="48">
        <v>4</v>
      </c>
      <c r="J20" s="48">
        <v>400</v>
      </c>
      <c r="K20" s="47"/>
      <c r="L20" s="47">
        <v>0</v>
      </c>
      <c r="M20" s="47"/>
      <c r="N20" s="47">
        <v>0</v>
      </c>
      <c r="O20" s="47"/>
      <c r="P20" s="47">
        <v>0</v>
      </c>
      <c r="Q20" s="47"/>
      <c r="R20" s="47">
        <v>0</v>
      </c>
      <c r="S20" s="47"/>
      <c r="T20" s="47"/>
      <c r="U20" s="47"/>
      <c r="V20" s="47"/>
      <c r="W20" s="47">
        <v>2</v>
      </c>
      <c r="X20" s="48">
        <v>1000</v>
      </c>
      <c r="Y20" s="47"/>
      <c r="Z20" s="48">
        <v>0</v>
      </c>
      <c r="AA20" s="51">
        <f t="shared" si="0"/>
        <v>1400</v>
      </c>
      <c r="AB20" s="46"/>
      <c r="AC20"/>
      <c r="AD20"/>
      <c r="AE20"/>
      <c r="AF20"/>
      <c r="AG20"/>
      <c r="AH20"/>
      <c r="AI20"/>
      <c r="AJ20"/>
      <c r="AK20"/>
    </row>
    <row r="21" s="40" customFormat="1" spans="1:37">
      <c r="A21" s="46">
        <v>16</v>
      </c>
      <c r="B21" s="47" t="s">
        <v>34</v>
      </c>
      <c r="C21" s="47" t="s">
        <v>245</v>
      </c>
      <c r="D21" s="47" t="s">
        <v>344</v>
      </c>
      <c r="E21" s="48" t="s">
        <v>285</v>
      </c>
      <c r="F21" s="48">
        <v>2</v>
      </c>
      <c r="G21" s="47">
        <v>2019</v>
      </c>
      <c r="H21" s="48">
        <v>2020</v>
      </c>
      <c r="I21" s="48">
        <v>3</v>
      </c>
      <c r="J21" s="48">
        <v>300</v>
      </c>
      <c r="K21" s="47"/>
      <c r="L21" s="47">
        <v>0</v>
      </c>
      <c r="M21" s="47"/>
      <c r="N21" s="47">
        <v>0</v>
      </c>
      <c r="O21" s="47"/>
      <c r="P21" s="47">
        <v>0</v>
      </c>
      <c r="Q21" s="47"/>
      <c r="R21" s="47">
        <v>0</v>
      </c>
      <c r="S21" s="47"/>
      <c r="T21" s="47"/>
      <c r="U21" s="47"/>
      <c r="V21" s="47"/>
      <c r="W21" s="47">
        <v>2</v>
      </c>
      <c r="X21" s="48">
        <v>1000</v>
      </c>
      <c r="Y21" s="47"/>
      <c r="Z21" s="48">
        <v>0</v>
      </c>
      <c r="AA21" s="51">
        <f t="shared" si="0"/>
        <v>1300</v>
      </c>
      <c r="AB21" s="46"/>
      <c r="AC21"/>
      <c r="AD21"/>
      <c r="AE21"/>
      <c r="AF21"/>
      <c r="AG21"/>
      <c r="AH21"/>
      <c r="AI21"/>
      <c r="AJ21"/>
      <c r="AK21"/>
    </row>
    <row r="22" s="40" customFormat="1" spans="1:37">
      <c r="A22" s="46">
        <v>17</v>
      </c>
      <c r="B22" s="47" t="s">
        <v>34</v>
      </c>
      <c r="C22" s="47" t="s">
        <v>245</v>
      </c>
      <c r="D22" s="47" t="s">
        <v>345</v>
      </c>
      <c r="E22" s="48" t="s">
        <v>293</v>
      </c>
      <c r="F22" s="48">
        <v>6</v>
      </c>
      <c r="G22" s="47">
        <v>2019</v>
      </c>
      <c r="H22" s="48">
        <v>2020</v>
      </c>
      <c r="I22" s="48">
        <v>1</v>
      </c>
      <c r="J22" s="48">
        <v>100</v>
      </c>
      <c r="K22" s="48">
        <v>1</v>
      </c>
      <c r="L22" s="48">
        <v>100</v>
      </c>
      <c r="M22" s="48"/>
      <c r="N22" s="48">
        <v>0</v>
      </c>
      <c r="O22" s="48"/>
      <c r="P22" s="48">
        <v>0</v>
      </c>
      <c r="Q22" s="48">
        <v>3</v>
      </c>
      <c r="R22" s="48">
        <v>300</v>
      </c>
      <c r="S22" s="47"/>
      <c r="T22" s="47"/>
      <c r="U22" s="47"/>
      <c r="V22" s="47"/>
      <c r="W22" s="47">
        <v>2</v>
      </c>
      <c r="X22" s="48">
        <v>1000</v>
      </c>
      <c r="Y22" s="47"/>
      <c r="Z22" s="48">
        <v>0</v>
      </c>
      <c r="AA22" s="51">
        <f t="shared" si="0"/>
        <v>1500</v>
      </c>
      <c r="AB22" s="46"/>
      <c r="AC22"/>
      <c r="AD22"/>
      <c r="AE22"/>
      <c r="AF22"/>
      <c r="AG22"/>
      <c r="AH22"/>
      <c r="AI22"/>
      <c r="AJ22"/>
      <c r="AK22"/>
    </row>
    <row r="23" s="40" customFormat="1" spans="1:37">
      <c r="A23" s="46">
        <v>18</v>
      </c>
      <c r="B23" s="47" t="s">
        <v>34</v>
      </c>
      <c r="C23" s="47" t="s">
        <v>245</v>
      </c>
      <c r="D23" s="47" t="s">
        <v>346</v>
      </c>
      <c r="E23" s="48" t="s">
        <v>285</v>
      </c>
      <c r="F23" s="48">
        <v>5</v>
      </c>
      <c r="G23" s="47">
        <v>2019</v>
      </c>
      <c r="H23" s="48">
        <v>2020</v>
      </c>
      <c r="I23" s="48">
        <v>3</v>
      </c>
      <c r="J23" s="48">
        <v>300</v>
      </c>
      <c r="K23" s="48">
        <v>4</v>
      </c>
      <c r="L23" s="48">
        <v>400</v>
      </c>
      <c r="M23" s="47"/>
      <c r="N23" s="47">
        <v>0</v>
      </c>
      <c r="O23" s="47"/>
      <c r="P23" s="47">
        <v>0</v>
      </c>
      <c r="Q23" s="47"/>
      <c r="R23" s="47">
        <v>0</v>
      </c>
      <c r="S23" s="47"/>
      <c r="T23" s="47"/>
      <c r="U23" s="47"/>
      <c r="V23" s="47"/>
      <c r="W23" s="47">
        <v>2</v>
      </c>
      <c r="X23" s="48">
        <v>1000</v>
      </c>
      <c r="Y23" s="47"/>
      <c r="Z23" s="48">
        <v>0</v>
      </c>
      <c r="AA23" s="51">
        <f t="shared" si="0"/>
        <v>1700</v>
      </c>
      <c r="AB23" s="46"/>
      <c r="AC23"/>
      <c r="AD23"/>
      <c r="AE23"/>
      <c r="AF23"/>
      <c r="AG23"/>
      <c r="AH23"/>
      <c r="AI23"/>
      <c r="AJ23"/>
      <c r="AK23"/>
    </row>
    <row r="24" s="33" customFormat="1" spans="1:37">
      <c r="A24" s="49" t="s">
        <v>140</v>
      </c>
      <c r="B24" s="50"/>
      <c r="C24" s="50"/>
      <c r="D24" s="50"/>
      <c r="E24" s="50"/>
      <c r="F24" s="51">
        <f t="shared" ref="F24:AA24" si="1">SUM(F6:F23)</f>
        <v>71</v>
      </c>
      <c r="G24" s="52"/>
      <c r="H24" s="52"/>
      <c r="I24" s="51">
        <f t="shared" si="1"/>
        <v>20</v>
      </c>
      <c r="J24" s="51">
        <f t="shared" si="1"/>
        <v>2000</v>
      </c>
      <c r="K24" s="51">
        <f t="shared" si="1"/>
        <v>9.1</v>
      </c>
      <c r="L24" s="51">
        <f t="shared" si="1"/>
        <v>910</v>
      </c>
      <c r="M24" s="51">
        <f t="shared" si="1"/>
        <v>0</v>
      </c>
      <c r="N24" s="51">
        <f t="shared" si="1"/>
        <v>0</v>
      </c>
      <c r="O24" s="51">
        <f t="shared" si="1"/>
        <v>0</v>
      </c>
      <c r="P24" s="51">
        <f t="shared" si="1"/>
        <v>0</v>
      </c>
      <c r="Q24" s="51">
        <f t="shared" si="1"/>
        <v>30.3</v>
      </c>
      <c r="R24" s="51">
        <f t="shared" si="1"/>
        <v>3030</v>
      </c>
      <c r="S24" s="51">
        <f t="shared" si="1"/>
        <v>0</v>
      </c>
      <c r="T24" s="51">
        <f t="shared" si="1"/>
        <v>0</v>
      </c>
      <c r="U24" s="51">
        <f t="shared" si="1"/>
        <v>0</v>
      </c>
      <c r="V24" s="51">
        <f t="shared" si="1"/>
        <v>0</v>
      </c>
      <c r="W24" s="51">
        <f t="shared" si="1"/>
        <v>36</v>
      </c>
      <c r="X24" s="51">
        <f t="shared" si="1"/>
        <v>18000</v>
      </c>
      <c r="Y24" s="51">
        <f t="shared" si="1"/>
        <v>0</v>
      </c>
      <c r="Z24" s="51">
        <f t="shared" si="1"/>
        <v>0</v>
      </c>
      <c r="AA24" s="51">
        <f t="shared" si="1"/>
        <v>23940</v>
      </c>
      <c r="AB24" s="52"/>
      <c r="AC24"/>
      <c r="AD24"/>
      <c r="AE24"/>
      <c r="AF24"/>
      <c r="AG24"/>
      <c r="AH24"/>
      <c r="AI24"/>
      <c r="AJ24"/>
      <c r="AK24"/>
    </row>
    <row r="25" s="30" customFormat="1" ht="25" customHeight="1" spans="1:39">
      <c r="A25" s="53" t="s">
        <v>371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/>
      <c r="AF25"/>
      <c r="AG25"/>
      <c r="AH25"/>
      <c r="AI25"/>
      <c r="AJ25"/>
      <c r="AK25"/>
      <c r="AL25"/>
      <c r="AM25"/>
    </row>
    <row r="26" s="30" customFormat="1" ht="19" customHeight="1" spans="1:39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/>
      <c r="AF26"/>
      <c r="AG26"/>
      <c r="AH26"/>
      <c r="AI26"/>
      <c r="AJ26"/>
      <c r="AK26"/>
      <c r="AL26"/>
      <c r="AM26"/>
    </row>
    <row r="27" s="37" customFormat="1" spans="27:16380">
      <c r="AA27" s="41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</row>
    <row r="28" s="37" customFormat="1" spans="27:16380">
      <c r="AA28" s="41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</row>
    <row r="29" s="37" customFormat="1" spans="27:16380">
      <c r="AA29" s="41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</row>
    <row r="30" s="37" customFormat="1" spans="27:16380">
      <c r="AA30" s="41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</row>
    <row r="31" s="37" customFormat="1" spans="27:16380">
      <c r="AA31" s="4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37" customFormat="1" spans="27:16380">
      <c r="AA32" s="41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37" customFormat="1" spans="27:16380">
      <c r="AA33" s="41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37" customFormat="1" spans="27:16380">
      <c r="AA34" s="41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  <row r="35" s="37" customFormat="1" spans="27:16380">
      <c r="AA35" s="41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</row>
    <row r="36" s="37" customFormat="1" spans="27:16380">
      <c r="AA36" s="41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</row>
    <row r="37" s="37" customFormat="1" spans="27:16380">
      <c r="AA37" s="41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</row>
    <row r="38" s="37" customFormat="1" spans="27:16380">
      <c r="AA38" s="41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</row>
    <row r="39" s="37" customFormat="1" spans="27:16380">
      <c r="AA39" s="41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</row>
    <row r="40" s="37" customFormat="1" spans="27:16380">
      <c r="AA40" s="41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</row>
    <row r="41" s="37" customFormat="1" spans="27:16380">
      <c r="AA41" s="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</row>
    <row r="42" s="37" customFormat="1" spans="27:16380">
      <c r="AA42" s="41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</row>
    <row r="43" s="37" customFormat="1" spans="27:16380">
      <c r="AA43" s="41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</row>
    <row r="44" s="37" customFormat="1" spans="27:16380">
      <c r="AA44" s="41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</row>
    <row r="45" s="37" customFormat="1" spans="27:16380">
      <c r="AA45" s="41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37" customFormat="1" spans="27:16380">
      <c r="AA46" s="41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37" customFormat="1" spans="27:16380">
      <c r="AA47" s="41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37" customFormat="1" spans="27:16380">
      <c r="AA48" s="41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37" customFormat="1" spans="27:16380">
      <c r="AA49" s="41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37" customFormat="1" spans="27:16380">
      <c r="AA50" s="41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51" s="37" customFormat="1" spans="27:16380">
      <c r="AA51" s="4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</row>
    <row r="52" s="37" customFormat="1" spans="27:16380">
      <c r="AA52" s="41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</row>
    <row r="53" s="37" customFormat="1" spans="27:16380">
      <c r="AA53" s="41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</row>
    <row r="54" s="37" customFormat="1" spans="27:16380">
      <c r="AA54" s="41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</row>
    <row r="55" s="37" customFormat="1" spans="27:16380">
      <c r="AA55" s="41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="37" customFormat="1" spans="27:16380">
      <c r="AA56" s="41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</row>
    <row r="57" s="37" customFormat="1" spans="27:16380">
      <c r="AA57" s="41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</row>
    <row r="58" s="37" customFormat="1" spans="27:16380">
      <c r="AA58" s="41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</row>
    <row r="59" s="37" customFormat="1" spans="27:16380">
      <c r="AA59" s="41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</row>
    <row r="60" s="37" customFormat="1" spans="27:16380">
      <c r="AA60" s="41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</row>
    <row r="61" s="37" customFormat="1" spans="27:16380">
      <c r="AA61" s="4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</row>
    <row r="62" s="37" customFormat="1" spans="27:16380">
      <c r="AA62" s="41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</row>
    <row r="63" s="37" customFormat="1" spans="27:16380">
      <c r="AA63" s="41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</row>
    <row r="64" s="37" customFormat="1" spans="27:16380">
      <c r="AA64" s="41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</row>
    <row r="65" s="37" customFormat="1" spans="27:16380">
      <c r="AA65" s="41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</row>
    <row r="66" s="37" customFormat="1" spans="27:16380">
      <c r="AA66" s="41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</row>
    <row r="67" s="37" customFormat="1" spans="27:16380">
      <c r="AA67" s="41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</row>
    <row r="68" s="37" customFormat="1" spans="27:16380">
      <c r="AA68" s="41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</row>
    <row r="69" s="37" customFormat="1" spans="27:16380">
      <c r="AA69" s="41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</row>
    <row r="70" s="37" customFormat="1" spans="27:16380">
      <c r="AA70" s="41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</row>
    <row r="71" s="37" customFormat="1" spans="27:16380">
      <c r="AA71" s="4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</row>
    <row r="72" s="37" customFormat="1" spans="27:16380">
      <c r="AA72" s="41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</row>
    <row r="73" s="37" customFormat="1" spans="27:16380">
      <c r="AA73" s="41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="37" customFormat="1" spans="27:16380">
      <c r="AA74" s="41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37" customFormat="1" spans="27:16380">
      <c r="AA75" s="41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37" customFormat="1" spans="27:16380">
      <c r="AA76" s="41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37" customFormat="1" spans="27:16380">
      <c r="AA77" s="41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37" customFormat="1" spans="27:16380">
      <c r="AA78" s="41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37" customFormat="1" spans="27:16380">
      <c r="AA79" s="41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37" customFormat="1" spans="27:16380">
      <c r="AA80" s="41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37" customFormat="1" spans="27:16380">
      <c r="AA81" s="4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37" customFormat="1" spans="27:16380">
      <c r="AA82" s="41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37" customFormat="1" spans="27:16380">
      <c r="AA83" s="41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="37" customFormat="1" spans="27:16380">
      <c r="AA84" s="41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="37" customFormat="1" spans="27:16380">
      <c r="AA85" s="41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="37" customFormat="1" spans="27:16380">
      <c r="AA86" s="41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</row>
    <row r="87" s="37" customFormat="1" spans="27:16380">
      <c r="AA87" s="41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</row>
    <row r="88" s="37" customFormat="1" spans="27:16380">
      <c r="AA88" s="41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</row>
    <row r="89" s="37" customFormat="1" spans="27:16380">
      <c r="AA89" s="41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</row>
    <row r="90" s="37" customFormat="1" spans="27:16380">
      <c r="AA90" s="41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</row>
    <row r="91" s="37" customFormat="1" spans="27:16380">
      <c r="AA91" s="4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</row>
    <row r="92" s="37" customFormat="1" spans="27:16380">
      <c r="AA92" s="41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</row>
    <row r="93" s="37" customFormat="1" spans="27:16380">
      <c r="AA93" s="41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</row>
    <row r="94" s="37" customFormat="1" spans="27:16380">
      <c r="AA94" s="41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</row>
    <row r="95" s="37" customFormat="1" spans="27:16380">
      <c r="AA95" s="41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</row>
    <row r="96" s="37" customFormat="1" spans="27:16380">
      <c r="AA96" s="41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</row>
    <row r="97" s="37" customFormat="1" spans="27:16380">
      <c r="AA97" s="41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</row>
    <row r="98" s="37" customFormat="1" spans="27:16380">
      <c r="AA98" s="41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="37" customFormat="1" spans="27:16380">
      <c r="AA99" s="41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</row>
    <row r="100" s="37" customFormat="1" spans="27:16380">
      <c r="AA100" s="41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</row>
    <row r="101" s="37" customFormat="1" spans="27:16380">
      <c r="AA101" s="4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</row>
    <row r="102" s="37" customFormat="1" spans="27:16380">
      <c r="AA102" s="41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</row>
    <row r="103" s="37" customFormat="1" spans="27:16380">
      <c r="AA103" s="41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</row>
    <row r="104" s="37" customFormat="1" spans="27:16380">
      <c r="AA104" s="41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</row>
    <row r="105" s="37" customFormat="1" spans="27:16380">
      <c r="AA105" s="41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</row>
    <row r="106" s="37" customFormat="1" spans="27:16380">
      <c r="AA106" s="41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</row>
    <row r="107" s="37" customFormat="1" spans="27:16380">
      <c r="AA107" s="41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</row>
    <row r="108" s="37" customFormat="1" spans="27:16380">
      <c r="AA108" s="41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</row>
    <row r="109" s="37" customFormat="1" spans="27:16380">
      <c r="AA109" s="41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</row>
    <row r="110" s="37" customFormat="1" spans="27:16380">
      <c r="AA110" s="41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</row>
    <row r="111" s="37" customFormat="1" spans="27:16380">
      <c r="AA111" s="4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</row>
    <row r="112" s="37" customFormat="1" spans="27:16380">
      <c r="AA112" s="41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</row>
    <row r="113" s="37" customFormat="1" spans="27:16380">
      <c r="AA113" s="41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</row>
    <row r="114" s="37" customFormat="1" spans="27:16380">
      <c r="AA114" s="41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</row>
    <row r="115" s="37" customFormat="1" spans="27:16380">
      <c r="AA115" s="41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</row>
    <row r="116" s="37" customFormat="1" spans="27:16380">
      <c r="AA116" s="41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</row>
    <row r="117" s="37" customFormat="1" spans="27:16380">
      <c r="AA117" s="41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</row>
    <row r="118" s="37" customFormat="1" spans="27:16380">
      <c r="AA118" s="41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</row>
    <row r="119" s="37" customFormat="1" spans="27:16380">
      <c r="AA119" s="41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</row>
    <row r="120" s="37" customFormat="1" spans="27:16380">
      <c r="AA120" s="41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="37" customFormat="1" spans="27:16380">
      <c r="AA121" s="4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</row>
    <row r="122" s="37" customFormat="1" spans="27:16380">
      <c r="AA122" s="41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</row>
    <row r="123" s="37" customFormat="1" spans="27:16380">
      <c r="AA123" s="41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</row>
    <row r="124" s="37" customFormat="1" spans="27:16380">
      <c r="AA124" s="41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</row>
    <row r="125" s="37" customFormat="1" spans="27:16380">
      <c r="AA125" s="41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</row>
    <row r="126" s="37" customFormat="1" spans="27:16380">
      <c r="AA126" s="41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</row>
    <row r="127" s="37" customFormat="1" spans="27:16380">
      <c r="AA127" s="41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</row>
    <row r="128" s="37" customFormat="1" spans="27:16380">
      <c r="AA128" s="41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</row>
    <row r="129" s="37" customFormat="1" spans="27:16380">
      <c r="AA129" s="41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</row>
    <row r="130" s="37" customFormat="1" spans="27:16380">
      <c r="AA130" s="41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</row>
    <row r="131" s="37" customFormat="1" spans="27:16380">
      <c r="AA131" s="4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</row>
    <row r="132" s="37" customFormat="1" spans="27:16380">
      <c r="AA132" s="41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</row>
    <row r="133" s="37" customFormat="1" spans="27:16380">
      <c r="AA133" s="41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</row>
    <row r="134" s="37" customFormat="1" spans="27:16380">
      <c r="AA134" s="41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</row>
    <row r="135" s="37" customFormat="1" spans="27:16380">
      <c r="AA135" s="41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</row>
    <row r="136" s="37" customFormat="1" spans="27:16380">
      <c r="AA136" s="41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</row>
    <row r="137" s="37" customFormat="1" spans="27:16380">
      <c r="AA137" s="41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</row>
    <row r="138" s="37" customFormat="1" spans="27:16380">
      <c r="AA138" s="41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</row>
    <row r="139" s="37" customFormat="1" spans="27:16380">
      <c r="AA139" s="41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</row>
    <row r="140" s="37" customFormat="1" spans="27:16380">
      <c r="AA140" s="41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</row>
    <row r="141" s="37" customFormat="1" spans="27:16380">
      <c r="AA141" s="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="37" customFormat="1" spans="27:16380">
      <c r="AA142" s="41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</row>
    <row r="143" s="37" customFormat="1" spans="27:16380">
      <c r="AA143" s="41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</row>
    <row r="144" s="37" customFormat="1" spans="27:16380">
      <c r="AA144" s="41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</row>
    <row r="145" s="37" customFormat="1" spans="27:16380">
      <c r="AA145" s="41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</row>
    <row r="146" s="37" customFormat="1" spans="27:16380">
      <c r="AA146" s="41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</row>
    <row r="147" s="37" customFormat="1" spans="27:16380">
      <c r="AA147" s="41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</row>
    <row r="148" s="37" customFormat="1" spans="27:16380">
      <c r="AA148" s="41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</row>
    <row r="149" s="37" customFormat="1" spans="27:16380">
      <c r="AA149" s="41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</row>
    <row r="150" s="37" customFormat="1" spans="27:16380">
      <c r="AA150" s="41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</row>
    <row r="151" s="37" customFormat="1" spans="27:16380">
      <c r="AA151" s="4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</row>
    <row r="152" s="37" customFormat="1" spans="27:16380">
      <c r="AA152" s="41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</row>
    <row r="153" s="37" customFormat="1" spans="27:16380">
      <c r="AA153" s="41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</row>
    <row r="154" s="37" customFormat="1" spans="27:16380">
      <c r="AA154" s="41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</row>
    <row r="155" s="37" customFormat="1" spans="27:16380">
      <c r="AA155" s="41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</row>
    <row r="156" s="37" customFormat="1" spans="27:16380">
      <c r="AA156" s="41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</row>
    <row r="157" s="37" customFormat="1" spans="27:16380">
      <c r="AA157" s="41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</row>
    <row r="158" s="37" customFormat="1" spans="27:16380">
      <c r="AA158" s="41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</row>
    <row r="159" s="37" customFormat="1" spans="27:16380">
      <c r="AA159" s="41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</row>
    <row r="160" s="37" customFormat="1" spans="27:16380">
      <c r="AA160" s="41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</row>
    <row r="161" s="37" customFormat="1" spans="27:16380">
      <c r="AA161" s="4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</row>
    <row r="162" s="37" customFormat="1" spans="27:16380">
      <c r="AA162" s="41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</row>
    <row r="163" s="37" customFormat="1" spans="27:16380">
      <c r="AA163" s="41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="37" customFormat="1" spans="27:16380">
      <c r="AA164" s="41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</row>
    <row r="165" s="37" customFormat="1" spans="27:16380">
      <c r="AA165" s="41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</row>
    <row r="166" s="37" customFormat="1" spans="27:16380">
      <c r="AA166" s="41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</row>
    <row r="167" s="37" customFormat="1" spans="27:16380">
      <c r="AA167" s="41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</row>
    <row r="168" s="37" customFormat="1" spans="27:16380">
      <c r="AA168" s="41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</row>
    <row r="169" s="37" customFormat="1" spans="27:16380">
      <c r="AA169" s="41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</row>
    <row r="170" s="37" customFormat="1" spans="27:16380">
      <c r="AA170" s="41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</row>
    <row r="171" s="37" customFormat="1" spans="27:16380">
      <c r="AA171" s="4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</row>
    <row r="172" s="37" customFormat="1" spans="27:16380">
      <c r="AA172" s="41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</row>
    <row r="173" s="37" customFormat="1" spans="27:16380">
      <c r="AA173" s="41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</row>
    <row r="174" s="37" customFormat="1" spans="27:16380">
      <c r="AA174" s="41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</row>
    <row r="175" s="37" customFormat="1" spans="27:16380">
      <c r="AA175" s="41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</row>
    <row r="176" s="37" customFormat="1" spans="27:16380">
      <c r="AA176" s="41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</row>
    <row r="177" s="37" customFormat="1" spans="27:16380">
      <c r="AA177" s="41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</row>
    <row r="178" s="37" customFormat="1" spans="27:16380">
      <c r="AA178" s="41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</row>
    <row r="179" s="37" customFormat="1" spans="27:16380">
      <c r="AA179" s="41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</row>
    <row r="180" s="37" customFormat="1" spans="27:16380">
      <c r="AA180" s="41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</row>
    <row r="181" s="37" customFormat="1" spans="27:16380">
      <c r="AA181" s="4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</row>
    <row r="182" s="37" customFormat="1" spans="27:16380">
      <c r="AA182" s="41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</row>
    <row r="183" s="37" customFormat="1" spans="27:16380">
      <c r="AA183" s="41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  <c r="XEZ183"/>
    </row>
    <row r="184" s="37" customFormat="1" spans="27:16380">
      <c r="AA184" s="41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  <c r="XEZ184"/>
    </row>
    <row r="185" s="37" customFormat="1" spans="27:16380">
      <c r="AA185" s="41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  <c r="XEZ185"/>
    </row>
    <row r="186" s="37" customFormat="1" spans="27:16380">
      <c r="AA186" s="41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  <c r="XEZ186"/>
    </row>
    <row r="187" s="37" customFormat="1" spans="27:16380">
      <c r="AA187" s="41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  <c r="XEZ187"/>
    </row>
    <row r="188" s="37" customFormat="1" spans="27:16380">
      <c r="AA188" s="41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  <c r="XEZ188"/>
    </row>
    <row r="189" s="37" customFormat="1" spans="27:16380">
      <c r="AA189" s="41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  <c r="XEZ189"/>
    </row>
    <row r="190" s="37" customFormat="1" spans="27:16380">
      <c r="AA190" s="41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  <c r="XEZ190"/>
    </row>
    <row r="191" s="37" customFormat="1" spans="27:16380">
      <c r="AA191" s="4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  <c r="XEZ191"/>
    </row>
    <row r="192" s="37" customFormat="1" spans="27:16380">
      <c r="AA192" s="41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  <c r="XEZ192"/>
    </row>
    <row r="193" s="37" customFormat="1" spans="27:16380">
      <c r="AA193" s="41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  <c r="XEZ193"/>
    </row>
    <row r="194" s="37" customFormat="1" spans="27:16380">
      <c r="AA194" s="41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  <c r="XEZ194"/>
    </row>
    <row r="195" s="37" customFormat="1" spans="27:16380">
      <c r="AA195" s="41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  <c r="XEZ195"/>
    </row>
    <row r="196" s="37" customFormat="1" spans="27:16380">
      <c r="AA196" s="41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  <c r="XEZ196"/>
    </row>
    <row r="197" s="37" customFormat="1" spans="27:16380">
      <c r="AA197" s="41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  <c r="XEZ197"/>
    </row>
    <row r="198" s="37" customFormat="1" spans="27:16340">
      <c r="AA198" s="41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</row>
    <row r="199" s="37" customFormat="1" spans="27:16340">
      <c r="AA199" s="41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</row>
    <row r="200" s="37" customFormat="1" spans="27:16340">
      <c r="AA200" s="41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</row>
    <row r="201" s="37" customFormat="1" spans="27:16340">
      <c r="AA201" s="4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</row>
    <row r="202" s="37" customFormat="1" spans="27:16340">
      <c r="AA202" s="41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</row>
    <row r="203" s="37" customFormat="1" spans="27:16340">
      <c r="AA203" s="41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</row>
    <row r="204" s="37" customFormat="1" spans="27:16340">
      <c r="AA204" s="41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</row>
    <row r="205" s="37" customFormat="1" spans="27:16340">
      <c r="AA205" s="41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</row>
    <row r="206" s="37" customFormat="1" spans="27:16340">
      <c r="AA206" s="41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</row>
    <row r="207" s="37" customFormat="1" spans="27:16340">
      <c r="AA207" s="41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</row>
    <row r="208" s="37" customFormat="1" spans="27:16340">
      <c r="AA208" s="41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</row>
    <row r="209" s="37" customFormat="1" spans="27:16340">
      <c r="AA209" s="41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</row>
    <row r="210" s="37" customFormat="1" spans="27:16340">
      <c r="AA210" s="41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</row>
    <row r="211" s="37" customFormat="1" spans="27:16340">
      <c r="AA211" s="4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</row>
    <row r="212" s="37" customFormat="1" spans="27:16340">
      <c r="AA212" s="41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</row>
    <row r="213" s="37" customFormat="1" spans="27:16340">
      <c r="AA213" s="41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</row>
    <row r="214" s="37" customFormat="1" spans="27:16340">
      <c r="AA214" s="41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</row>
    <row r="215" s="37" customFormat="1" spans="27:16340">
      <c r="AA215" s="41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</row>
    <row r="216" s="37" customFormat="1" spans="27:16340">
      <c r="AA216" s="41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</row>
    <row r="217" s="37" customFormat="1" spans="27:16340">
      <c r="AA217" s="41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</row>
    <row r="218" s="37" customFormat="1" spans="27:16340">
      <c r="AA218" s="41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</row>
    <row r="219" s="37" customFormat="1" spans="27:16340">
      <c r="AA219" s="41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</row>
    <row r="220" s="37" customFormat="1" spans="27:16340">
      <c r="AA220" s="41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</row>
    <row r="221" s="37" customFormat="1" spans="27:16340">
      <c r="AA221" s="4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</row>
    <row r="222" s="37" customFormat="1" spans="27:16340">
      <c r="AA222" s="41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</row>
    <row r="223" s="37" customFormat="1" spans="27:16340">
      <c r="AA223" s="41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</row>
    <row r="224" s="37" customFormat="1" spans="27:16340">
      <c r="AA224" s="41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</row>
    <row r="225" s="37" customFormat="1" spans="27:16340">
      <c r="AA225" s="41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</row>
    <row r="226" s="37" customFormat="1" spans="27:16340">
      <c r="AA226" s="41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</row>
    <row r="227" s="37" customFormat="1" spans="27:16340">
      <c r="AA227" s="41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</row>
    <row r="228" s="37" customFormat="1" spans="27:16380">
      <c r="AA228" s="41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  <c r="XEZ228"/>
    </row>
    <row r="229" s="37" customFormat="1" spans="27:16380">
      <c r="AA229" s="41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  <c r="XEZ229"/>
    </row>
    <row r="230" s="37" customFormat="1" spans="27:16380">
      <c r="AA230" s="41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  <c r="XDM230"/>
      <c r="XDN230"/>
      <c r="XDO230"/>
      <c r="XDP230"/>
      <c r="XDQ230"/>
      <c r="XDR230"/>
      <c r="XDS230"/>
      <c r="XDT230"/>
      <c r="XDU230"/>
      <c r="XDV230"/>
      <c r="XDW230"/>
      <c r="XDX230"/>
      <c r="XDY230"/>
      <c r="XDZ230"/>
      <c r="XEA230"/>
      <c r="XEB230"/>
      <c r="XEC230"/>
      <c r="XED230"/>
      <c r="XEE230"/>
      <c r="XEF230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  <c r="XET230"/>
      <c r="XEU230"/>
      <c r="XEV230"/>
      <c r="XEW230"/>
      <c r="XEX230"/>
      <c r="XEY230"/>
      <c r="XEZ230"/>
    </row>
    <row r="231" s="37" customFormat="1" spans="27:16380">
      <c r="AA231" s="4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  <c r="XDM231"/>
      <c r="XDN231"/>
      <c r="XDO231"/>
      <c r="XDP231"/>
      <c r="XDQ231"/>
      <c r="XDR231"/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  <c r="XET231"/>
      <c r="XEU231"/>
      <c r="XEV231"/>
      <c r="XEW231"/>
      <c r="XEX231"/>
      <c r="XEY231"/>
      <c r="XEZ231"/>
    </row>
    <row r="232" s="37" customFormat="1" spans="27:16380">
      <c r="AA232" s="41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  <c r="XDM232"/>
      <c r="XDN232"/>
      <c r="XDO232"/>
      <c r="XDP232"/>
      <c r="XDQ232"/>
      <c r="XDR232"/>
      <c r="XDS232"/>
      <c r="XDT232"/>
      <c r="XDU232"/>
      <c r="XDV232"/>
      <c r="XDW232"/>
      <c r="XDX232"/>
      <c r="XDY232"/>
      <c r="XDZ232"/>
      <c r="XEA232"/>
      <c r="XEB232"/>
      <c r="XEC232"/>
      <c r="XED232"/>
      <c r="XEE232"/>
      <c r="XEF232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  <c r="XET232"/>
      <c r="XEU232"/>
      <c r="XEV232"/>
      <c r="XEW232"/>
      <c r="XEX232"/>
      <c r="XEY232"/>
      <c r="XEZ232"/>
    </row>
    <row r="233" s="37" customFormat="1" spans="27:16380">
      <c r="AA233" s="41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  <c r="XDM233"/>
      <c r="XDN233"/>
      <c r="XDO233"/>
      <c r="XDP233"/>
      <c r="XDQ233"/>
      <c r="XDR233"/>
      <c r="XDS233"/>
      <c r="XDT233"/>
      <c r="XDU233"/>
      <c r="XDV233"/>
      <c r="XDW233"/>
      <c r="XDX233"/>
      <c r="XDY233"/>
      <c r="XDZ233"/>
      <c r="XEA233"/>
      <c r="XEB233"/>
      <c r="XEC233"/>
      <c r="XED233"/>
      <c r="XEE233"/>
      <c r="XEF233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  <c r="XET233"/>
      <c r="XEU233"/>
      <c r="XEV233"/>
      <c r="XEW233"/>
      <c r="XEX233"/>
      <c r="XEY233"/>
      <c r="XEZ233"/>
    </row>
    <row r="234" s="37" customFormat="1" spans="27:16380">
      <c r="AA234" s="41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  <c r="XDM234"/>
      <c r="XDN234"/>
      <c r="XDO234"/>
      <c r="XDP234"/>
      <c r="XDQ234"/>
      <c r="XDR234"/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  <c r="XET234"/>
      <c r="XEU234"/>
      <c r="XEV234"/>
      <c r="XEW234"/>
      <c r="XEX234"/>
      <c r="XEY234"/>
      <c r="XEZ234"/>
    </row>
    <row r="235" s="37" customFormat="1" spans="27:16380">
      <c r="AA235" s="41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  <c r="XDM235"/>
      <c r="XDN235"/>
      <c r="XDO235"/>
      <c r="XDP235"/>
      <c r="XDQ235"/>
      <c r="XDR235"/>
      <c r="XDS235"/>
      <c r="XDT235"/>
      <c r="XDU235"/>
      <c r="XDV235"/>
      <c r="XDW235"/>
      <c r="XDX235"/>
      <c r="XDY235"/>
      <c r="XDZ235"/>
      <c r="XEA235"/>
      <c r="XEB235"/>
      <c r="XEC235"/>
      <c r="XED235"/>
      <c r="XEE235"/>
      <c r="XEF235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  <c r="XET235"/>
      <c r="XEU235"/>
      <c r="XEV235"/>
      <c r="XEW235"/>
      <c r="XEX235"/>
      <c r="XEY235"/>
      <c r="XEZ235"/>
    </row>
    <row r="236" s="37" customFormat="1" spans="27:16380">
      <c r="AA236" s="41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  <c r="XDM236"/>
      <c r="XDN236"/>
      <c r="XDO236"/>
      <c r="XDP236"/>
      <c r="XDQ236"/>
      <c r="XDR236"/>
      <c r="XDS236"/>
      <c r="XDT236"/>
      <c r="XDU236"/>
      <c r="XDV236"/>
      <c r="XDW236"/>
      <c r="XDX236"/>
      <c r="XDY236"/>
      <c r="XDZ236"/>
      <c r="XEA236"/>
      <c r="XEB236"/>
      <c r="XEC236"/>
      <c r="XED236"/>
      <c r="XEE236"/>
      <c r="XEF236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  <c r="XET236"/>
      <c r="XEU236"/>
      <c r="XEV236"/>
      <c r="XEW236"/>
      <c r="XEX236"/>
      <c r="XEY236"/>
      <c r="XEZ236"/>
    </row>
    <row r="237" s="37" customFormat="1" spans="27:16380">
      <c r="AA237" s="41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  <c r="XDM237"/>
      <c r="XDN237"/>
      <c r="XDO237"/>
      <c r="XDP237"/>
      <c r="XDQ237"/>
      <c r="XDR237"/>
      <c r="XDS237"/>
      <c r="XDT237"/>
      <c r="XDU237"/>
      <c r="XDV237"/>
      <c r="XDW237"/>
      <c r="XDX237"/>
      <c r="XDY237"/>
      <c r="XDZ237"/>
      <c r="XEA237"/>
      <c r="XEB237"/>
      <c r="XEC237"/>
      <c r="XED237"/>
      <c r="XEE237"/>
      <c r="XEF237"/>
      <c r="XEG237"/>
      <c r="XEH237"/>
      <c r="XEI237"/>
      <c r="XEJ237"/>
      <c r="XEK237"/>
      <c r="XEL237"/>
      <c r="XEM237"/>
      <c r="XEN237"/>
      <c r="XEO237"/>
      <c r="XEP237"/>
      <c r="XEQ237"/>
      <c r="XER237"/>
      <c r="XES237"/>
      <c r="XET237"/>
      <c r="XEU237"/>
      <c r="XEV237"/>
      <c r="XEW237"/>
      <c r="XEX237"/>
      <c r="XEY237"/>
      <c r="XEZ237"/>
    </row>
    <row r="238" s="37" customFormat="1" spans="27:16380">
      <c r="AA238" s="41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  <c r="XDM238"/>
      <c r="XDN238"/>
      <c r="XDO238"/>
      <c r="XDP238"/>
      <c r="XDQ238"/>
      <c r="XDR238"/>
      <c r="XDS238"/>
      <c r="XDT238"/>
      <c r="XDU238"/>
      <c r="XDV238"/>
      <c r="XDW238"/>
      <c r="XDX238"/>
      <c r="XDY238"/>
      <c r="XDZ238"/>
      <c r="XEA238"/>
      <c r="XEB238"/>
      <c r="XEC238"/>
      <c r="XED238"/>
      <c r="XEE238"/>
      <c r="XEF238"/>
      <c r="XEG238"/>
      <c r="XEH238"/>
      <c r="XEI238"/>
      <c r="XEJ238"/>
      <c r="XEK238"/>
      <c r="XEL238"/>
      <c r="XEM238"/>
      <c r="XEN238"/>
      <c r="XEO238"/>
      <c r="XEP238"/>
      <c r="XEQ238"/>
      <c r="XER238"/>
      <c r="XES238"/>
      <c r="XET238"/>
      <c r="XEU238"/>
      <c r="XEV238"/>
      <c r="XEW238"/>
      <c r="XEX238"/>
      <c r="XEY238"/>
      <c r="XEZ238"/>
    </row>
    <row r="239" s="37" customFormat="1" spans="27:16380">
      <c r="AA239" s="41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  <c r="XDM239"/>
      <c r="XDN239"/>
      <c r="XDO239"/>
      <c r="XDP239"/>
      <c r="XDQ239"/>
      <c r="XDR239"/>
      <c r="XDS239"/>
      <c r="XDT239"/>
      <c r="XDU239"/>
      <c r="XDV239"/>
      <c r="XDW239"/>
      <c r="XDX239"/>
      <c r="XDY239"/>
      <c r="XDZ239"/>
      <c r="XEA239"/>
      <c r="XEB239"/>
      <c r="XEC239"/>
      <c r="XED239"/>
      <c r="XEE239"/>
      <c r="XEF239"/>
      <c r="XEG239"/>
      <c r="XEH239"/>
      <c r="XEI239"/>
      <c r="XEJ239"/>
      <c r="XEK239"/>
      <c r="XEL239"/>
      <c r="XEM239"/>
      <c r="XEN239"/>
      <c r="XEO239"/>
      <c r="XEP239"/>
      <c r="XEQ239"/>
      <c r="XER239"/>
      <c r="XES239"/>
      <c r="XET239"/>
      <c r="XEU239"/>
      <c r="XEV239"/>
      <c r="XEW239"/>
      <c r="XEX239"/>
      <c r="XEY239"/>
      <c r="XEZ239"/>
    </row>
    <row r="240" s="37" customFormat="1" spans="27:16380">
      <c r="AA240" s="41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  <c r="XDM240"/>
      <c r="XDN240"/>
      <c r="XDO240"/>
      <c r="XDP240"/>
      <c r="XDQ240"/>
      <c r="XDR240"/>
      <c r="XDS240"/>
      <c r="XDT240"/>
      <c r="XDU240"/>
      <c r="XDV240"/>
      <c r="XDW240"/>
      <c r="XDX240"/>
      <c r="XDY240"/>
      <c r="XDZ240"/>
      <c r="XEA240"/>
      <c r="XEB240"/>
      <c r="XEC240"/>
      <c r="XED240"/>
      <c r="XEE240"/>
      <c r="XEF240"/>
      <c r="XEG240"/>
      <c r="XEH240"/>
      <c r="XEI240"/>
      <c r="XEJ240"/>
      <c r="XEK240"/>
      <c r="XEL240"/>
      <c r="XEM240"/>
      <c r="XEN240"/>
      <c r="XEO240"/>
      <c r="XEP240"/>
      <c r="XEQ240"/>
      <c r="XER240"/>
      <c r="XES240"/>
      <c r="XET240"/>
      <c r="XEU240"/>
      <c r="XEV240"/>
      <c r="XEW240"/>
      <c r="XEX240"/>
      <c r="XEY240"/>
      <c r="XEZ240"/>
    </row>
    <row r="241" s="37" customFormat="1" spans="27:16380">
      <c r="AA241" s="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  <c r="XDM241"/>
      <c r="XDN241"/>
      <c r="XDO241"/>
      <c r="XDP241"/>
      <c r="XDQ241"/>
      <c r="XDR241"/>
      <c r="XDS241"/>
      <c r="XDT241"/>
      <c r="XDU241"/>
      <c r="XDV241"/>
      <c r="XDW241"/>
      <c r="XDX241"/>
      <c r="XDY241"/>
      <c r="XDZ241"/>
      <c r="XEA241"/>
      <c r="XEB241"/>
      <c r="XEC241"/>
      <c r="XED241"/>
      <c r="XEE241"/>
      <c r="XEF241"/>
      <c r="XEG241"/>
      <c r="XEH241"/>
      <c r="XEI241"/>
      <c r="XEJ241"/>
      <c r="XEK241"/>
      <c r="XEL241"/>
      <c r="XEM241"/>
      <c r="XEN241"/>
      <c r="XEO241"/>
      <c r="XEP241"/>
      <c r="XEQ241"/>
      <c r="XER241"/>
      <c r="XES241"/>
      <c r="XET241"/>
      <c r="XEU241"/>
      <c r="XEV241"/>
      <c r="XEW241"/>
      <c r="XEX241"/>
      <c r="XEY241"/>
      <c r="XEZ241"/>
    </row>
    <row r="242" s="37" customFormat="1" spans="27:16380">
      <c r="AA242" s="41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  <c r="XDM242"/>
      <c r="XDN242"/>
      <c r="XDO242"/>
      <c r="XDP242"/>
      <c r="XDQ242"/>
      <c r="XDR242"/>
      <c r="XDS242"/>
      <c r="XDT242"/>
      <c r="XDU242"/>
      <c r="XDV242"/>
      <c r="XDW242"/>
      <c r="XDX242"/>
      <c r="XDY242"/>
      <c r="XDZ242"/>
      <c r="XEA242"/>
      <c r="XEB242"/>
      <c r="XEC242"/>
      <c r="XED242"/>
      <c r="XEE242"/>
      <c r="XEF242"/>
      <c r="XEG242"/>
      <c r="XEH242"/>
      <c r="XEI242"/>
      <c r="XEJ242"/>
      <c r="XEK242"/>
      <c r="XEL242"/>
      <c r="XEM242"/>
      <c r="XEN242"/>
      <c r="XEO242"/>
      <c r="XEP242"/>
      <c r="XEQ242"/>
      <c r="XER242"/>
      <c r="XES242"/>
      <c r="XET242"/>
      <c r="XEU242"/>
      <c r="XEV242"/>
      <c r="XEW242"/>
      <c r="XEX242"/>
      <c r="XEY242"/>
      <c r="XEZ242"/>
    </row>
    <row r="243" s="37" customFormat="1" spans="27:16340">
      <c r="AA243" s="41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</row>
    <row r="244" s="37" customFormat="1" spans="27:16340">
      <c r="AA244" s="41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</row>
    <row r="245" s="37" customFormat="1" spans="27:16340">
      <c r="AA245" s="41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</row>
    <row r="246" s="37" customFormat="1" spans="27:16340">
      <c r="AA246" s="41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</row>
    <row r="247" s="37" customFormat="1" spans="27:16340">
      <c r="AA247" s="41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</row>
    <row r="248" s="37" customFormat="1" spans="27:16340">
      <c r="AA248" s="41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</row>
    <row r="249" s="37" customFormat="1" spans="27:16340">
      <c r="AA249" s="41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</row>
    <row r="250" s="37" customFormat="1" spans="27:16340">
      <c r="AA250" s="41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</row>
    <row r="251" s="37" customFormat="1" spans="27:16340">
      <c r="AA251" s="4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</row>
    <row r="252" s="37" customFormat="1" spans="27:16340">
      <c r="AA252" s="41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</row>
    <row r="253" s="37" customFormat="1" spans="27:16340">
      <c r="AA253" s="41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</row>
    <row r="254" s="37" customFormat="1" spans="27:16340">
      <c r="AA254" s="41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</row>
    <row r="255" s="37" customFormat="1" spans="27:16340">
      <c r="AA255" s="41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</row>
    <row r="256" s="37" customFormat="1" spans="27:16340">
      <c r="AA256" s="41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</row>
    <row r="257" s="37" customFormat="1" spans="27:16340">
      <c r="AA257" s="41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</row>
    <row r="258" s="37" customFormat="1" spans="27:16340">
      <c r="AA258" s="41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</row>
    <row r="259" s="37" customFormat="1" spans="27:16340">
      <c r="AA259" s="41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</row>
    <row r="260" s="37" customFormat="1" spans="27:16340">
      <c r="AA260" s="41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</row>
    <row r="261" s="37" customFormat="1" spans="27:16340">
      <c r="AA261" s="4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</row>
    <row r="262" s="37" customFormat="1" spans="27:16380">
      <c r="AA262" s="41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</row>
    <row r="263" s="37" customFormat="1" spans="27:16380">
      <c r="AA263" s="41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</row>
    <row r="264" s="37" customFormat="1" spans="27:16380">
      <c r="AA264" s="41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</row>
    <row r="265" s="37" customFormat="1" spans="27:16380">
      <c r="AA265" s="41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</row>
    <row r="266" s="37" customFormat="1" spans="27:16380">
      <c r="AA266" s="41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</row>
    <row r="267" s="37" customFormat="1" spans="27:16380">
      <c r="AA267" s="41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  <c r="XDN267"/>
      <c r="XDO267"/>
      <c r="XDP267"/>
      <c r="XDQ267"/>
      <c r="XDR267"/>
      <c r="XDS267"/>
      <c r="XDT267"/>
      <c r="XDU267"/>
      <c r="XDV267"/>
      <c r="XDW267"/>
      <c r="XDX267"/>
      <c r="XDY267"/>
      <c r="XDZ267"/>
      <c r="XEA267"/>
      <c r="XEB267"/>
      <c r="XEC267"/>
      <c r="XED267"/>
      <c r="XEE267"/>
      <c r="XEF267"/>
      <c r="XEG267"/>
      <c r="XEH267"/>
      <c r="XEI267"/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  <c r="XEZ267"/>
    </row>
    <row r="268" s="37" customFormat="1" spans="27:16380">
      <c r="AA268" s="41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  <c r="XDN268"/>
      <c r="XDO268"/>
      <c r="XDP268"/>
      <c r="XDQ268"/>
      <c r="XDR268"/>
      <c r="XDS268"/>
      <c r="XDT268"/>
      <c r="XDU268"/>
      <c r="XDV268"/>
      <c r="XDW268"/>
      <c r="XDX268"/>
      <c r="XDY268"/>
      <c r="XDZ268"/>
      <c r="XEA268"/>
      <c r="XEB268"/>
      <c r="XEC268"/>
      <c r="XED268"/>
      <c r="XEE268"/>
      <c r="XEF268"/>
      <c r="XEG268"/>
      <c r="XEH268"/>
      <c r="XEI268"/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  <c r="XEZ268"/>
    </row>
    <row r="269" s="37" customFormat="1" spans="27:16380">
      <c r="AA269" s="41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  <c r="XDN269"/>
      <c r="XDO269"/>
      <c r="XDP269"/>
      <c r="XDQ269"/>
      <c r="XDR269"/>
      <c r="XDS269"/>
      <c r="XDT269"/>
      <c r="XDU269"/>
      <c r="XDV269"/>
      <c r="XDW269"/>
      <c r="XDX269"/>
      <c r="XDY269"/>
      <c r="XDZ269"/>
      <c r="XEA269"/>
      <c r="XEB269"/>
      <c r="XEC269"/>
      <c r="XED269"/>
      <c r="XEE269"/>
      <c r="XEF269"/>
      <c r="XEG269"/>
      <c r="XEH269"/>
      <c r="XEI269"/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  <c r="XEZ269"/>
    </row>
    <row r="270" s="37" customFormat="1" spans="27:16380">
      <c r="AA270" s="41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  <c r="XDN270"/>
      <c r="XDO270"/>
      <c r="XDP270"/>
      <c r="XDQ270"/>
      <c r="XDR270"/>
      <c r="XDS270"/>
      <c r="XDT270"/>
      <c r="XDU270"/>
      <c r="XDV270"/>
      <c r="XDW270"/>
      <c r="XDX270"/>
      <c r="XDY270"/>
      <c r="XDZ270"/>
      <c r="XEA270"/>
      <c r="XEB270"/>
      <c r="XEC270"/>
      <c r="XED270"/>
      <c r="XEE270"/>
      <c r="XEF270"/>
      <c r="XEG270"/>
      <c r="XEH270"/>
      <c r="XEI270"/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  <c r="XEZ270"/>
    </row>
    <row r="271" s="37" customFormat="1" spans="27:16380">
      <c r="AA271" s="4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</row>
    <row r="272" s="37" customFormat="1" spans="27:16380">
      <c r="AA272" s="41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</row>
    <row r="273" s="37" customFormat="1" spans="27:16380">
      <c r="AA273" s="41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</row>
    <row r="274" s="37" customFormat="1" spans="27:16380">
      <c r="AA274" s="41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</row>
    <row r="275" s="37" customFormat="1" spans="27:16380">
      <c r="AA275" s="41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</row>
    <row r="276" s="37" customFormat="1" spans="27:16380">
      <c r="AA276" s="41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</row>
    <row r="277" s="37" customFormat="1" spans="27:16380">
      <c r="AA277" s="41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</row>
    <row r="278" s="37" customFormat="1" spans="27:16380">
      <c r="AA278" s="41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</row>
    <row r="279" s="37" customFormat="1" spans="27:16380">
      <c r="AA279" s="41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</row>
    <row r="280" s="37" customFormat="1" spans="27:16380">
      <c r="AA280" s="41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</row>
    <row r="281" s="37" customFormat="1" spans="27:16380">
      <c r="AA281" s="4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</row>
    <row r="282" s="37" customFormat="1" spans="27:16380">
      <c r="AA282" s="41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</row>
    <row r="283" s="37" customFormat="1" spans="27:16380">
      <c r="AA283" s="41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</row>
    <row r="284" s="37" customFormat="1" spans="27:16340">
      <c r="AA284" s="41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</row>
    <row r="285" s="37" customFormat="1" spans="27:16340">
      <c r="AA285" s="41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</row>
    <row r="286" s="37" customFormat="1" spans="27:16380">
      <c r="AA286" s="41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</row>
    <row r="287" s="37" customFormat="1" spans="27:16380">
      <c r="AA287" s="41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</row>
    <row r="288" s="37" customFormat="1" spans="27:16380">
      <c r="AA288" s="41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</row>
    <row r="289" s="37" customFormat="1" spans="27:16380">
      <c r="AA289" s="41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</row>
    <row r="290" s="37" customFormat="1" spans="27:16380">
      <c r="AA290" s="41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</row>
    <row r="291" s="37" customFormat="1" spans="27:16380">
      <c r="AA291" s="4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</row>
    <row r="292" s="37" customFormat="1" spans="27:16380">
      <c r="AA292" s="41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</row>
    <row r="293" s="37" customFormat="1" spans="27:16380">
      <c r="AA293" s="41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</row>
    <row r="294" s="37" customFormat="1" spans="27:16380">
      <c r="AA294" s="41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</row>
    <row r="295" s="37" customFormat="1" spans="27:16380">
      <c r="AA295" s="41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</row>
    <row r="296" s="37" customFormat="1" spans="27:16380">
      <c r="AA296" s="41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</row>
    <row r="297" s="37" customFormat="1" spans="27:16380">
      <c r="AA297" s="41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</row>
    <row r="298" s="37" customFormat="1" spans="27:16380">
      <c r="AA298" s="41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</row>
    <row r="299" s="37" customFormat="1" spans="27:16380">
      <c r="AA299" s="41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</row>
    <row r="300" s="37" customFormat="1" spans="27:16380">
      <c r="AA300" s="41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</row>
    <row r="301" s="37" customFormat="1" spans="27:16380">
      <c r="AA301" s="4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</row>
    <row r="302" s="37" customFormat="1" spans="27:16380">
      <c r="AA302" s="41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  <c r="XDN302"/>
      <c r="XDO302"/>
      <c r="XDP302"/>
      <c r="XDQ302"/>
      <c r="XDR302"/>
      <c r="XDS302"/>
      <c r="XDT302"/>
      <c r="XDU302"/>
      <c r="XDV302"/>
      <c r="XDW302"/>
      <c r="XDX302"/>
      <c r="XDY302"/>
      <c r="XDZ302"/>
      <c r="XEA302"/>
      <c r="XEB302"/>
      <c r="XEC302"/>
      <c r="XED302"/>
      <c r="XEE302"/>
      <c r="XEF302"/>
      <c r="XEG302"/>
      <c r="XEH302"/>
      <c r="XEI302"/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  <c r="XEZ302"/>
    </row>
    <row r="303" s="37" customFormat="1" spans="27:16380">
      <c r="AA303" s="41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  <c r="XDN303"/>
      <c r="XDO303"/>
      <c r="XDP303"/>
      <c r="XDQ303"/>
      <c r="XDR303"/>
      <c r="XDS303"/>
      <c r="XDT303"/>
      <c r="XDU303"/>
      <c r="XDV303"/>
      <c r="XDW303"/>
      <c r="XDX303"/>
      <c r="XDY303"/>
      <c r="XDZ303"/>
      <c r="XEA303"/>
      <c r="XEB303"/>
      <c r="XEC303"/>
      <c r="XED303"/>
      <c r="XEE303"/>
      <c r="XEF303"/>
      <c r="XEG303"/>
      <c r="XEH303"/>
      <c r="XEI303"/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  <c r="XEZ303"/>
    </row>
    <row r="304" s="37" customFormat="1" spans="27:16380">
      <c r="AA304" s="41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  <c r="XDN304"/>
      <c r="XDO304"/>
      <c r="XDP304"/>
      <c r="XDQ304"/>
      <c r="XDR304"/>
      <c r="XDS304"/>
      <c r="XDT304"/>
      <c r="XDU304"/>
      <c r="XDV304"/>
      <c r="XDW304"/>
      <c r="XDX304"/>
      <c r="XDY304"/>
      <c r="XDZ304"/>
      <c r="XEA304"/>
      <c r="XEB304"/>
      <c r="XEC304"/>
      <c r="XED304"/>
      <c r="XEE304"/>
      <c r="XEF304"/>
      <c r="XEG304"/>
      <c r="XEH304"/>
      <c r="XEI304"/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  <c r="XEZ304"/>
    </row>
    <row r="305" s="37" customFormat="1" spans="27:16380">
      <c r="AA305" s="41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  <c r="XDN305"/>
      <c r="XDO305"/>
      <c r="XDP305"/>
      <c r="XDQ305"/>
      <c r="XDR305"/>
      <c r="XDS305"/>
      <c r="XDT305"/>
      <c r="XDU305"/>
      <c r="XDV305"/>
      <c r="XDW305"/>
      <c r="XDX305"/>
      <c r="XDY305"/>
      <c r="XDZ305"/>
      <c r="XEA305"/>
      <c r="XEB305"/>
      <c r="XEC305"/>
      <c r="XED305"/>
      <c r="XEE305"/>
      <c r="XEF305"/>
      <c r="XEG305"/>
      <c r="XEH305"/>
      <c r="XEI305"/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  <c r="XEZ305"/>
    </row>
    <row r="306" s="37" customFormat="1" spans="27:16380">
      <c r="AA306" s="41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  <c r="XEZ306"/>
    </row>
    <row r="307" s="37" customFormat="1" spans="27:16380">
      <c r="AA307" s="41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  <c r="XDN307"/>
      <c r="XDO307"/>
      <c r="XDP307"/>
      <c r="XDQ307"/>
      <c r="XDR307"/>
      <c r="XDS307"/>
      <c r="XDT307"/>
      <c r="XDU307"/>
      <c r="XDV307"/>
      <c r="XDW307"/>
      <c r="XDX307"/>
      <c r="XDY307"/>
      <c r="XDZ307"/>
      <c r="XEA307"/>
      <c r="XEB307"/>
      <c r="XEC307"/>
      <c r="XED307"/>
      <c r="XEE307"/>
      <c r="XEF307"/>
      <c r="XEG307"/>
      <c r="XEH307"/>
      <c r="XEI307"/>
      <c r="XEJ307"/>
      <c r="XEK307"/>
      <c r="XEL307"/>
      <c r="XEM307"/>
      <c r="XEN307"/>
      <c r="XEO307"/>
      <c r="XEP307"/>
      <c r="XEQ307"/>
      <c r="XER307"/>
      <c r="XES307"/>
      <c r="XET307"/>
      <c r="XEU307"/>
      <c r="XEV307"/>
      <c r="XEW307"/>
      <c r="XEX307"/>
      <c r="XEY307"/>
      <c r="XEZ307"/>
    </row>
    <row r="308" s="37" customFormat="1" spans="27:16380">
      <c r="AA308" s="41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  <c r="XEQ308"/>
      <c r="XER308"/>
      <c r="XES308"/>
      <c r="XET308"/>
      <c r="XEU308"/>
      <c r="XEV308"/>
      <c r="XEW308"/>
      <c r="XEX308"/>
      <c r="XEY308"/>
      <c r="XEZ308"/>
    </row>
    <row r="309" s="37" customFormat="1" spans="27:16380">
      <c r="AA309" s="41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  <c r="XEQ309"/>
      <c r="XER309"/>
      <c r="XES309"/>
      <c r="XET309"/>
      <c r="XEU309"/>
      <c r="XEV309"/>
      <c r="XEW309"/>
      <c r="XEX309"/>
      <c r="XEY309"/>
      <c r="XEZ309"/>
    </row>
    <row r="310" s="37" customFormat="1" spans="27:16380">
      <c r="AA310" s="41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  <c r="XEZ310"/>
    </row>
    <row r="311" s="37" customFormat="1" spans="27:16380">
      <c r="AA311" s="4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  <c r="XEQ311"/>
      <c r="XER311"/>
      <c r="XES311"/>
      <c r="XET311"/>
      <c r="XEU311"/>
      <c r="XEV311"/>
      <c r="XEW311"/>
      <c r="XEX311"/>
      <c r="XEY311"/>
      <c r="XEZ311"/>
    </row>
    <row r="312" s="37" customFormat="1" spans="27:16380">
      <c r="AA312" s="41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  <c r="XER312"/>
      <c r="XES312"/>
      <c r="XET312"/>
      <c r="XEU312"/>
      <c r="XEV312"/>
      <c r="XEW312"/>
      <c r="XEX312"/>
      <c r="XEY312"/>
      <c r="XEZ312"/>
    </row>
    <row r="313" s="37" customFormat="1" spans="27:16380">
      <c r="AA313" s="41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  <c r="XER313"/>
      <c r="XES313"/>
      <c r="XET313"/>
      <c r="XEU313"/>
      <c r="XEV313"/>
      <c r="XEW313"/>
      <c r="XEX313"/>
      <c r="XEY313"/>
      <c r="XEZ313"/>
    </row>
    <row r="314" s="37" customFormat="1" spans="27:16380">
      <c r="AA314" s="41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  <c r="XER314"/>
      <c r="XES314"/>
      <c r="XET314"/>
      <c r="XEU314"/>
      <c r="XEV314"/>
      <c r="XEW314"/>
      <c r="XEX314"/>
      <c r="XEY314"/>
      <c r="XEZ314"/>
    </row>
    <row r="315" s="37" customFormat="1" spans="27:16380">
      <c r="AA315" s="41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  <c r="XER315"/>
      <c r="XES315"/>
      <c r="XET315"/>
      <c r="XEU315"/>
      <c r="XEV315"/>
      <c r="XEW315"/>
      <c r="XEX315"/>
      <c r="XEY315"/>
      <c r="XEZ315"/>
    </row>
    <row r="316" s="37" customFormat="1" spans="27:16380">
      <c r="AA316" s="41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  <c r="XER316"/>
      <c r="XES316"/>
      <c r="XET316"/>
      <c r="XEU316"/>
      <c r="XEV316"/>
      <c r="XEW316"/>
      <c r="XEX316"/>
      <c r="XEY316"/>
      <c r="XEZ316"/>
    </row>
    <row r="317" s="37" customFormat="1" spans="27:16380">
      <c r="AA317" s="41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  <c r="XER317"/>
      <c r="XES317"/>
      <c r="XET317"/>
      <c r="XEU317"/>
      <c r="XEV317"/>
      <c r="XEW317"/>
      <c r="XEX317"/>
      <c r="XEY317"/>
      <c r="XEZ317"/>
    </row>
    <row r="318" s="37" customFormat="1" spans="27:16380">
      <c r="AA318" s="41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  <c r="XEQ318"/>
      <c r="XER318"/>
      <c r="XES318"/>
      <c r="XET318"/>
      <c r="XEU318"/>
      <c r="XEV318"/>
      <c r="XEW318"/>
      <c r="XEX318"/>
      <c r="XEY318"/>
      <c r="XEZ318"/>
    </row>
    <row r="319" s="37" customFormat="1" spans="27:16340">
      <c r="AA319" s="41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</row>
    <row r="320" s="37" customFormat="1" spans="27:16340">
      <c r="AA320" s="41"/>
      <c r="XCG320"/>
      <c r="XCH320"/>
      <c r="XCI320"/>
      <c r="XCJ320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  <c r="XDJ320"/>
      <c r="XDK320"/>
      <c r="XDL320"/>
    </row>
    <row r="321" s="37" customFormat="1" spans="27:16340">
      <c r="AA321" s="4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</row>
    <row r="322" s="37" customFormat="1" spans="27:16340">
      <c r="AA322" s="41"/>
      <c r="XCG322"/>
      <c r="XCH322"/>
      <c r="XCI322"/>
      <c r="XCJ322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  <c r="XDJ322"/>
      <c r="XDK322"/>
      <c r="XDL322"/>
    </row>
    <row r="323" s="37" customFormat="1" spans="27:16370">
      <c r="AA323" s="41"/>
      <c r="XCG323"/>
      <c r="XCH323"/>
      <c r="XCI323"/>
      <c r="XCJ323"/>
      <c r="XCK323"/>
      <c r="XCL323"/>
      <c r="XCM323"/>
      <c r="XCN323"/>
      <c r="XCO323"/>
      <c r="XCP323"/>
      <c r="XCQ323"/>
      <c r="XCR323"/>
      <c r="XCS323"/>
      <c r="XCT323"/>
      <c r="XCU323"/>
      <c r="XCV323"/>
      <c r="XCW323"/>
      <c r="XCX323"/>
      <c r="XCY323"/>
      <c r="XCZ323"/>
      <c r="XDA323"/>
      <c r="XDB323"/>
      <c r="XDC323"/>
      <c r="XDD323"/>
      <c r="XDE323"/>
      <c r="XDF323"/>
      <c r="XDG323"/>
      <c r="XDH323"/>
      <c r="XDI323"/>
      <c r="XDJ323"/>
      <c r="XDK323"/>
      <c r="XDL323"/>
      <c r="XDM323"/>
      <c r="XDN323"/>
      <c r="XDO323"/>
      <c r="XDP323"/>
      <c r="XDQ323"/>
      <c r="XDR323"/>
      <c r="XDS323"/>
      <c r="XDT323"/>
      <c r="XDU323"/>
      <c r="XDV323"/>
      <c r="XDW323"/>
      <c r="XDX323"/>
      <c r="XDY323"/>
      <c r="XDZ323"/>
      <c r="XEA323"/>
      <c r="XEB323"/>
      <c r="XEC323"/>
      <c r="XED323"/>
      <c r="XEE323"/>
      <c r="XEF323"/>
      <c r="XEG323"/>
      <c r="XEH323"/>
      <c r="XEI323"/>
      <c r="XEJ323"/>
      <c r="XEK323"/>
      <c r="XEL323"/>
      <c r="XEM323"/>
      <c r="XEN323"/>
      <c r="XEO323"/>
      <c r="XEP323"/>
    </row>
    <row r="324" s="37" customFormat="1" spans="27:16370">
      <c r="AA324" s="41"/>
      <c r="XCG324"/>
      <c r="XCH324"/>
      <c r="XCI324"/>
      <c r="XCJ324"/>
      <c r="XCK324"/>
      <c r="XCL324"/>
      <c r="XCM324"/>
      <c r="XCN324"/>
      <c r="XCO324"/>
      <c r="XCP324"/>
      <c r="XCQ324"/>
      <c r="XCR324"/>
      <c r="XCS324"/>
      <c r="XCT324"/>
      <c r="XCU324"/>
      <c r="XCV324"/>
      <c r="XCW324"/>
      <c r="XCX324"/>
      <c r="XCY324"/>
      <c r="XCZ324"/>
      <c r="XDA324"/>
      <c r="XDB324"/>
      <c r="XDC324"/>
      <c r="XDD324"/>
      <c r="XDE324"/>
      <c r="XDF324"/>
      <c r="XDG324"/>
      <c r="XDH324"/>
      <c r="XDI324"/>
      <c r="XDJ324"/>
      <c r="XDK324"/>
      <c r="XDL324"/>
      <c r="XDM324"/>
      <c r="XDN324"/>
      <c r="XDO324"/>
      <c r="XDP324"/>
      <c r="XDQ324"/>
      <c r="XDR324"/>
      <c r="XDS324"/>
      <c r="XDT324"/>
      <c r="XDU324"/>
      <c r="XDV324"/>
      <c r="XDW324"/>
      <c r="XDX324"/>
      <c r="XDY324"/>
      <c r="XDZ324"/>
      <c r="XEA324"/>
      <c r="XEB324"/>
      <c r="XEC324"/>
      <c r="XED324"/>
      <c r="XEE324"/>
      <c r="XEF324"/>
      <c r="XEG324"/>
      <c r="XEH324"/>
      <c r="XEI324"/>
      <c r="XEJ324"/>
      <c r="XEK324"/>
      <c r="XEL324"/>
      <c r="XEM324"/>
      <c r="XEN324"/>
      <c r="XEO324"/>
      <c r="XEP324"/>
    </row>
    <row r="325" s="37" customFormat="1" spans="27:16370">
      <c r="AA325" s="41"/>
      <c r="XCG325"/>
      <c r="XCH325"/>
      <c r="XCI325"/>
      <c r="XCJ325"/>
      <c r="XCK325"/>
      <c r="XCL325"/>
      <c r="XCM325"/>
      <c r="XCN325"/>
      <c r="XCO325"/>
      <c r="XCP325"/>
      <c r="XCQ325"/>
      <c r="XCR325"/>
      <c r="XCS325"/>
      <c r="XCT325"/>
      <c r="XCU325"/>
      <c r="XCV325"/>
      <c r="XCW325"/>
      <c r="XCX325"/>
      <c r="XCY325"/>
      <c r="XCZ325"/>
      <c r="XDA325"/>
      <c r="XDB325"/>
      <c r="XDC325"/>
      <c r="XDD325"/>
      <c r="XDE325"/>
      <c r="XDF325"/>
      <c r="XDG325"/>
      <c r="XDH325"/>
      <c r="XDI325"/>
      <c r="XDJ325"/>
      <c r="XDK325"/>
      <c r="XDL325"/>
      <c r="XDM325"/>
      <c r="XDN325"/>
      <c r="XDO325"/>
      <c r="XDP325"/>
      <c r="XDQ325"/>
      <c r="XDR325"/>
      <c r="XDS325"/>
      <c r="XDT325"/>
      <c r="XDU325"/>
      <c r="XDV325"/>
      <c r="XDW325"/>
      <c r="XDX325"/>
      <c r="XDY325"/>
      <c r="XDZ325"/>
      <c r="XEA325"/>
      <c r="XEB325"/>
      <c r="XEC325"/>
      <c r="XED325"/>
      <c r="XEE325"/>
      <c r="XEF325"/>
      <c r="XEG325"/>
      <c r="XEH325"/>
      <c r="XEI325"/>
      <c r="XEJ325"/>
      <c r="XEK325"/>
      <c r="XEL325"/>
      <c r="XEM325"/>
      <c r="XEN325"/>
      <c r="XEO325"/>
      <c r="XEP325"/>
    </row>
    <row r="326" s="37" customFormat="1" spans="27:16370">
      <c r="AA326" s="41"/>
      <c r="XCG326"/>
      <c r="XCH326"/>
      <c r="XCI326"/>
      <c r="XCJ326"/>
      <c r="XCK326"/>
      <c r="XCL326"/>
      <c r="XCM326"/>
      <c r="XCN326"/>
      <c r="XCO326"/>
      <c r="XCP326"/>
      <c r="XCQ326"/>
      <c r="XCR326"/>
      <c r="XCS326"/>
      <c r="XCT326"/>
      <c r="XCU326"/>
      <c r="XCV326"/>
      <c r="XCW326"/>
      <c r="XCX326"/>
      <c r="XCY326"/>
      <c r="XCZ326"/>
      <c r="XDA326"/>
      <c r="XDB326"/>
      <c r="XDC326"/>
      <c r="XDD326"/>
      <c r="XDE326"/>
      <c r="XDF326"/>
      <c r="XDG326"/>
      <c r="XDH326"/>
      <c r="XDI326"/>
      <c r="XDJ326"/>
      <c r="XDK326"/>
      <c r="XDL326"/>
      <c r="XDM326"/>
      <c r="XDN326"/>
      <c r="XDO326"/>
      <c r="XDP326"/>
      <c r="XDQ326"/>
      <c r="XDR326"/>
      <c r="XDS326"/>
      <c r="XDT326"/>
      <c r="XDU326"/>
      <c r="XDV326"/>
      <c r="XDW326"/>
      <c r="XDX326"/>
      <c r="XDY326"/>
      <c r="XDZ326"/>
      <c r="XEA326"/>
      <c r="XEB326"/>
      <c r="XEC326"/>
      <c r="XED326"/>
      <c r="XEE326"/>
      <c r="XEF326"/>
      <c r="XEG326"/>
      <c r="XEH326"/>
      <c r="XEI326"/>
      <c r="XEJ326"/>
      <c r="XEK326"/>
      <c r="XEL326"/>
      <c r="XEM326"/>
      <c r="XEN326"/>
      <c r="XEO326"/>
      <c r="XEP326"/>
    </row>
    <row r="327" s="37" customFormat="1" spans="27:16370">
      <c r="AA327" s="41"/>
      <c r="XCG327"/>
      <c r="XCH327"/>
      <c r="XCI327"/>
      <c r="XCJ327"/>
      <c r="XCK327"/>
      <c r="XCL327"/>
      <c r="XCM327"/>
      <c r="XCN327"/>
      <c r="XCO327"/>
      <c r="XCP327"/>
      <c r="XCQ327"/>
      <c r="XCR327"/>
      <c r="XCS327"/>
      <c r="XCT327"/>
      <c r="XCU327"/>
      <c r="XCV327"/>
      <c r="XCW327"/>
      <c r="XCX327"/>
      <c r="XCY327"/>
      <c r="XCZ327"/>
      <c r="XDA327"/>
      <c r="XDB327"/>
      <c r="XDC327"/>
      <c r="XDD327"/>
      <c r="XDE327"/>
      <c r="XDF327"/>
      <c r="XDG327"/>
      <c r="XDH327"/>
      <c r="XDI327"/>
      <c r="XDJ327"/>
      <c r="XDK327"/>
      <c r="XDL327"/>
      <c r="XDM327"/>
      <c r="XDN327"/>
      <c r="XDO327"/>
      <c r="XDP327"/>
      <c r="XDQ327"/>
      <c r="XDR327"/>
      <c r="XDS327"/>
      <c r="XDT327"/>
      <c r="XDU327"/>
      <c r="XDV327"/>
      <c r="XDW327"/>
      <c r="XDX327"/>
      <c r="XDY327"/>
      <c r="XDZ327"/>
      <c r="XEA327"/>
      <c r="XEB327"/>
      <c r="XEC327"/>
      <c r="XED327"/>
      <c r="XEE327"/>
      <c r="XEF327"/>
      <c r="XEG327"/>
      <c r="XEH327"/>
      <c r="XEI327"/>
      <c r="XEJ327"/>
      <c r="XEK327"/>
      <c r="XEL327"/>
      <c r="XEM327"/>
      <c r="XEN327"/>
      <c r="XEO327"/>
      <c r="XEP327"/>
    </row>
    <row r="328" s="37" customFormat="1" spans="27:16370">
      <c r="AA328" s="41"/>
      <c r="XCG328"/>
      <c r="XCH328"/>
      <c r="XCI328"/>
      <c r="XCJ328"/>
      <c r="XCK328"/>
      <c r="XCL328"/>
      <c r="XCM328"/>
      <c r="XCN328"/>
      <c r="XCO328"/>
      <c r="XCP328"/>
      <c r="XCQ328"/>
      <c r="XCR328"/>
      <c r="XCS328"/>
      <c r="XCT328"/>
      <c r="XCU328"/>
      <c r="XCV328"/>
      <c r="XCW328"/>
      <c r="XCX328"/>
      <c r="XCY328"/>
      <c r="XCZ328"/>
      <c r="XDA328"/>
      <c r="XDB328"/>
      <c r="XDC328"/>
      <c r="XDD328"/>
      <c r="XDE328"/>
      <c r="XDF328"/>
      <c r="XDG328"/>
      <c r="XDH328"/>
      <c r="XDI328"/>
      <c r="XDJ328"/>
      <c r="XDK328"/>
      <c r="XDL328"/>
      <c r="XDM328"/>
      <c r="XDN328"/>
      <c r="XDO328"/>
      <c r="XDP328"/>
      <c r="XDQ328"/>
      <c r="XDR328"/>
      <c r="XDS328"/>
      <c r="XDT328"/>
      <c r="XDU328"/>
      <c r="XDV328"/>
      <c r="XDW328"/>
      <c r="XDX328"/>
      <c r="XDY328"/>
      <c r="XDZ328"/>
      <c r="XEA328"/>
      <c r="XEB328"/>
      <c r="XEC328"/>
      <c r="XED328"/>
      <c r="XEE328"/>
      <c r="XEF328"/>
      <c r="XEG328"/>
      <c r="XEH328"/>
      <c r="XEI328"/>
      <c r="XEJ328"/>
      <c r="XEK328"/>
      <c r="XEL328"/>
      <c r="XEM328"/>
      <c r="XEN328"/>
      <c r="XEO328"/>
      <c r="XEP328"/>
    </row>
    <row r="329" s="37" customFormat="1" spans="27:16370">
      <c r="AA329" s="41"/>
      <c r="XCG329"/>
      <c r="XCH329"/>
      <c r="XCI329"/>
      <c r="XCJ329"/>
      <c r="XCK329"/>
      <c r="XCL329"/>
      <c r="XCM329"/>
      <c r="XCN329"/>
      <c r="XCO329"/>
      <c r="XCP329"/>
      <c r="XCQ329"/>
      <c r="XCR329"/>
      <c r="XCS329"/>
      <c r="XCT329"/>
      <c r="XCU329"/>
      <c r="XCV329"/>
      <c r="XCW329"/>
      <c r="XCX329"/>
      <c r="XCY329"/>
      <c r="XCZ329"/>
      <c r="XDA329"/>
      <c r="XDB329"/>
      <c r="XDC329"/>
      <c r="XDD329"/>
      <c r="XDE329"/>
      <c r="XDF329"/>
      <c r="XDG329"/>
      <c r="XDH329"/>
      <c r="XDI329"/>
      <c r="XDJ329"/>
      <c r="XDK329"/>
      <c r="XDL329"/>
      <c r="XDM329"/>
      <c r="XDN329"/>
      <c r="XDO329"/>
      <c r="XDP329"/>
      <c r="XDQ329"/>
      <c r="XDR329"/>
      <c r="XDS329"/>
      <c r="XDT329"/>
      <c r="XDU329"/>
      <c r="XDV329"/>
      <c r="XDW329"/>
      <c r="XDX329"/>
      <c r="XDY329"/>
      <c r="XDZ329"/>
      <c r="XEA329"/>
      <c r="XEB329"/>
      <c r="XEC329"/>
      <c r="XED329"/>
      <c r="XEE329"/>
      <c r="XEF329"/>
      <c r="XEG329"/>
      <c r="XEH329"/>
      <c r="XEI329"/>
      <c r="XEJ329"/>
      <c r="XEK329"/>
      <c r="XEL329"/>
      <c r="XEM329"/>
      <c r="XEN329"/>
      <c r="XEO329"/>
      <c r="XEP329"/>
    </row>
    <row r="330" s="37" customFormat="1" spans="27:16370">
      <c r="AA330" s="41"/>
      <c r="XCG330"/>
      <c r="XCH330"/>
      <c r="XCI330"/>
      <c r="XCJ330"/>
      <c r="XCK330"/>
      <c r="XCL330"/>
      <c r="XCM330"/>
      <c r="XCN330"/>
      <c r="XCO330"/>
      <c r="XCP330"/>
      <c r="XCQ330"/>
      <c r="XCR330"/>
      <c r="XCS330"/>
      <c r="XCT330"/>
      <c r="XCU330"/>
      <c r="XCV330"/>
      <c r="XCW330"/>
      <c r="XCX330"/>
      <c r="XCY330"/>
      <c r="XCZ330"/>
      <c r="XDA330"/>
      <c r="XDB330"/>
      <c r="XDC330"/>
      <c r="XDD330"/>
      <c r="XDE330"/>
      <c r="XDF330"/>
      <c r="XDG330"/>
      <c r="XDH330"/>
      <c r="XDI330"/>
      <c r="XDJ330"/>
      <c r="XDK330"/>
      <c r="XDL330"/>
      <c r="XDM330"/>
      <c r="XDN330"/>
      <c r="XDO330"/>
      <c r="XDP330"/>
      <c r="XDQ330"/>
      <c r="XDR330"/>
      <c r="XDS330"/>
      <c r="XDT330"/>
      <c r="XDU330"/>
      <c r="XDV330"/>
      <c r="XDW330"/>
      <c r="XDX330"/>
      <c r="XDY330"/>
      <c r="XDZ330"/>
      <c r="XEA330"/>
      <c r="XEB330"/>
      <c r="XEC330"/>
      <c r="XED330"/>
      <c r="XEE330"/>
      <c r="XEF330"/>
      <c r="XEG330"/>
      <c r="XEH330"/>
      <c r="XEI330"/>
      <c r="XEJ330"/>
      <c r="XEK330"/>
      <c r="XEL330"/>
      <c r="XEM330"/>
      <c r="XEN330"/>
      <c r="XEO330"/>
      <c r="XEP330"/>
    </row>
    <row r="331" s="37" customFormat="1" spans="27:16370">
      <c r="AA331" s="41"/>
      <c r="XCG331"/>
      <c r="XCH331"/>
      <c r="XCI331"/>
      <c r="XCJ331"/>
      <c r="XCK331"/>
      <c r="XCL331"/>
      <c r="XCM331"/>
      <c r="XCN331"/>
      <c r="XCO331"/>
      <c r="XCP331"/>
      <c r="XCQ331"/>
      <c r="XCR331"/>
      <c r="XCS331"/>
      <c r="XCT331"/>
      <c r="XCU331"/>
      <c r="XCV331"/>
      <c r="XCW331"/>
      <c r="XCX331"/>
      <c r="XCY331"/>
      <c r="XCZ331"/>
      <c r="XDA331"/>
      <c r="XDB331"/>
      <c r="XDC331"/>
      <c r="XDD331"/>
      <c r="XDE331"/>
      <c r="XDF331"/>
      <c r="XDG331"/>
      <c r="XDH331"/>
      <c r="XDI331"/>
      <c r="XDJ331"/>
      <c r="XDK331"/>
      <c r="XDL331"/>
      <c r="XDM331"/>
      <c r="XDN331"/>
      <c r="XDO331"/>
      <c r="XDP331"/>
      <c r="XDQ331"/>
      <c r="XDR331"/>
      <c r="XDS331"/>
      <c r="XDT331"/>
      <c r="XDU331"/>
      <c r="XDV331"/>
      <c r="XDW331"/>
      <c r="XDX331"/>
      <c r="XDY331"/>
      <c r="XDZ331"/>
      <c r="XEA331"/>
      <c r="XEB331"/>
      <c r="XEC331"/>
      <c r="XED331"/>
      <c r="XEE331"/>
      <c r="XEF331"/>
      <c r="XEG331"/>
      <c r="XEH331"/>
      <c r="XEI331"/>
      <c r="XEJ331"/>
      <c r="XEK331"/>
      <c r="XEL331"/>
      <c r="XEM331"/>
      <c r="XEN331"/>
      <c r="XEO331"/>
      <c r="XEP331"/>
    </row>
    <row r="332" s="37" customFormat="1" spans="27:16370">
      <c r="AA332" s="41"/>
      <c r="XCG332"/>
      <c r="XCH332"/>
      <c r="XCI332"/>
      <c r="XCJ332"/>
      <c r="XCK332"/>
      <c r="XCL332"/>
      <c r="XCM332"/>
      <c r="XCN332"/>
      <c r="XCO332"/>
      <c r="XCP332"/>
      <c r="XCQ332"/>
      <c r="XCR332"/>
      <c r="XCS332"/>
      <c r="XCT332"/>
      <c r="XCU332"/>
      <c r="XCV332"/>
      <c r="XCW332"/>
      <c r="XCX332"/>
      <c r="XCY332"/>
      <c r="XCZ332"/>
      <c r="XDA332"/>
      <c r="XDB332"/>
      <c r="XDC332"/>
      <c r="XDD332"/>
      <c r="XDE332"/>
      <c r="XDF332"/>
      <c r="XDG332"/>
      <c r="XDH332"/>
      <c r="XDI332"/>
      <c r="XDJ332"/>
      <c r="XDK332"/>
      <c r="XDL332"/>
      <c r="XDM332"/>
      <c r="XDN332"/>
      <c r="XDO332"/>
      <c r="XDP332"/>
      <c r="XDQ332"/>
      <c r="XDR332"/>
      <c r="XDS332"/>
      <c r="XDT332"/>
      <c r="XDU332"/>
      <c r="XDV332"/>
      <c r="XDW332"/>
      <c r="XDX332"/>
      <c r="XDY332"/>
      <c r="XDZ332"/>
      <c r="XEA332"/>
      <c r="XEB332"/>
      <c r="XEC332"/>
      <c r="XED332"/>
      <c r="XEE332"/>
      <c r="XEF332"/>
      <c r="XEG332"/>
      <c r="XEH332"/>
      <c r="XEI332"/>
      <c r="XEJ332"/>
      <c r="XEK332"/>
      <c r="XEL332"/>
      <c r="XEM332"/>
      <c r="XEN332"/>
      <c r="XEO332"/>
      <c r="XEP332"/>
    </row>
    <row r="333" s="37" customFormat="1" spans="27:16370">
      <c r="AA333" s="41"/>
      <c r="XCG333"/>
      <c r="XCH333"/>
      <c r="XCI333"/>
      <c r="XCJ333"/>
      <c r="XCK333"/>
      <c r="XCL333"/>
      <c r="XCM333"/>
      <c r="XCN333"/>
      <c r="XCO333"/>
      <c r="XCP333"/>
      <c r="XCQ333"/>
      <c r="XCR333"/>
      <c r="XCS333"/>
      <c r="XCT333"/>
      <c r="XCU333"/>
      <c r="XCV333"/>
      <c r="XCW333"/>
      <c r="XCX333"/>
      <c r="XCY333"/>
      <c r="XCZ333"/>
      <c r="XDA333"/>
      <c r="XDB333"/>
      <c r="XDC333"/>
      <c r="XDD333"/>
      <c r="XDE333"/>
      <c r="XDF333"/>
      <c r="XDG333"/>
      <c r="XDH333"/>
      <c r="XDI333"/>
      <c r="XDJ333"/>
      <c r="XDK333"/>
      <c r="XDL333"/>
      <c r="XDM333"/>
      <c r="XDN333"/>
      <c r="XDO333"/>
      <c r="XDP333"/>
      <c r="XDQ333"/>
      <c r="XDR333"/>
      <c r="XDS333"/>
      <c r="XDT333"/>
      <c r="XDU333"/>
      <c r="XDV333"/>
      <c r="XDW333"/>
      <c r="XDX333"/>
      <c r="XDY333"/>
      <c r="XDZ333"/>
      <c r="XEA333"/>
      <c r="XEB333"/>
      <c r="XEC333"/>
      <c r="XED333"/>
      <c r="XEE333"/>
      <c r="XEF333"/>
      <c r="XEG333"/>
      <c r="XEH333"/>
      <c r="XEI333"/>
      <c r="XEJ333"/>
      <c r="XEK333"/>
      <c r="XEL333"/>
      <c r="XEM333"/>
      <c r="XEN333"/>
      <c r="XEO333"/>
      <c r="XEP333"/>
    </row>
    <row r="334" s="37" customFormat="1" spans="27:16370">
      <c r="AA334" s="41"/>
      <c r="XCG334"/>
      <c r="XCH334"/>
      <c r="XCI334"/>
      <c r="XCJ334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  <c r="XDF334"/>
      <c r="XDG334"/>
      <c r="XDH334"/>
      <c r="XDI334"/>
      <c r="XDJ334"/>
      <c r="XDK334"/>
      <c r="XDL334"/>
      <c r="XDM334"/>
      <c r="XDN334"/>
      <c r="XDO334"/>
      <c r="XDP334"/>
      <c r="XDQ334"/>
      <c r="XDR334"/>
      <c r="XDS334"/>
      <c r="XDT334"/>
      <c r="XDU334"/>
      <c r="XDV334"/>
      <c r="XDW334"/>
      <c r="XDX334"/>
      <c r="XDY334"/>
      <c r="XDZ334"/>
      <c r="XEA334"/>
      <c r="XEB334"/>
      <c r="XEC334"/>
      <c r="XED334"/>
      <c r="XEE334"/>
      <c r="XEF334"/>
      <c r="XEG334"/>
      <c r="XEH334"/>
      <c r="XEI334"/>
      <c r="XEJ334"/>
      <c r="XEK334"/>
      <c r="XEL334"/>
      <c r="XEM334"/>
      <c r="XEN334"/>
      <c r="XEO334"/>
      <c r="XEP334"/>
    </row>
  </sheetData>
  <mergeCells count="30">
    <mergeCell ref="A1:AB1"/>
    <mergeCell ref="A2:W2"/>
    <mergeCell ref="I3:T3"/>
    <mergeCell ref="U3:Z3"/>
    <mergeCell ref="O4:R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A25:AD26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19"/>
  <sheetViews>
    <sheetView workbookViewId="0">
      <selection activeCell="D3" sqref="D$1:D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80833333333333" style="37" customWidth="1"/>
    <col min="5" max="5" width="5.25" style="37" customWidth="1"/>
    <col min="6" max="6" width="5.39166666666667" style="37" customWidth="1"/>
    <col min="7" max="7" width="7.225" style="37" customWidth="1"/>
    <col min="8" max="8" width="5.25" style="37" customWidth="1"/>
    <col min="9" max="9" width="6.94166666666667" style="37" customWidth="1"/>
    <col min="10" max="10" width="7.125" style="37" customWidth="1"/>
    <col min="11" max="11" width="5.25" style="37" customWidth="1"/>
    <col min="12" max="12" width="7.125" style="37" customWidth="1"/>
    <col min="13" max="17" width="6" style="37" customWidth="1"/>
    <col min="18" max="18" width="7.88333333333333" style="37" customWidth="1"/>
    <col min="19" max="19" width="4.125" style="37" customWidth="1"/>
    <col min="20" max="20" width="6" style="37" customWidth="1"/>
    <col min="21" max="21" width="5.625" style="37" customWidth="1"/>
    <col min="22" max="22" width="6.5" style="37" customWidth="1"/>
    <col min="23" max="24" width="5.25" style="37" customWidth="1"/>
    <col min="25" max="25" width="6.125" style="37" customWidth="1"/>
    <col min="26" max="26" width="4.5" style="37" customWidth="1"/>
    <col min="27" max="27" width="7.375" style="41" customWidth="1"/>
    <col min="28" max="28" width="8.25" style="37" customWidth="1"/>
    <col min="29" max="16308" width="8.75" style="37"/>
    <col min="16341" max="16381" width="8.75" style="37"/>
    <col min="16382" max="16382" width="5.625" style="37"/>
    <col min="16383" max="16384" width="8.75" style="37"/>
  </cols>
  <sheetData>
    <row r="1" s="37" customFormat="1" ht="31.5" spans="1:37">
      <c r="A1" s="42" t="s">
        <v>372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/>
      <c r="AD1"/>
      <c r="AE1"/>
      <c r="AF1"/>
      <c r="AG1"/>
      <c r="AH1"/>
      <c r="AI1"/>
      <c r="AJ1"/>
      <c r="AK1"/>
    </row>
    <row r="2" s="38" customFormat="1" ht="20" customHeight="1" spans="1:227">
      <c r="A2" s="43" t="s">
        <v>373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s="39" customFormat="1" ht="22" customHeight="1" spans="1:28">
      <c r="A3" s="44" t="s">
        <v>7</v>
      </c>
      <c r="B3" s="45" t="s">
        <v>365</v>
      </c>
      <c r="C3" s="45" t="s">
        <v>134</v>
      </c>
      <c r="D3" s="45" t="s">
        <v>273</v>
      </c>
      <c r="E3" s="45" t="s">
        <v>274</v>
      </c>
      <c r="F3" s="45" t="s">
        <v>275</v>
      </c>
      <c r="G3" s="45" t="s">
        <v>276</v>
      </c>
      <c r="H3" s="45" t="s">
        <v>277</v>
      </c>
      <c r="I3" s="54" t="s">
        <v>278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4" t="s">
        <v>279</v>
      </c>
      <c r="V3" s="55"/>
      <c r="W3" s="55"/>
      <c r="X3" s="55"/>
      <c r="Y3" s="55"/>
      <c r="Z3" s="56"/>
      <c r="AA3" s="58" t="s">
        <v>280</v>
      </c>
      <c r="AB3" s="59" t="s">
        <v>23</v>
      </c>
    </row>
    <row r="4" s="39" customFormat="1" spans="1:37">
      <c r="A4" s="44"/>
      <c r="B4" s="45"/>
      <c r="C4" s="45"/>
      <c r="D4" s="45"/>
      <c r="E4" s="45"/>
      <c r="F4" s="45"/>
      <c r="G4" s="45"/>
      <c r="H4" s="45"/>
      <c r="I4" s="45" t="s">
        <v>32</v>
      </c>
      <c r="J4" s="45" t="s">
        <v>281</v>
      </c>
      <c r="K4" s="45" t="s">
        <v>39</v>
      </c>
      <c r="L4" s="45" t="s">
        <v>281</v>
      </c>
      <c r="M4" s="45" t="s">
        <v>41</v>
      </c>
      <c r="N4" s="45" t="s">
        <v>281</v>
      </c>
      <c r="O4" s="45" t="s">
        <v>366</v>
      </c>
      <c r="P4" s="45"/>
      <c r="Q4" s="45"/>
      <c r="R4" s="45"/>
      <c r="S4" s="45" t="s">
        <v>46</v>
      </c>
      <c r="T4" s="45" t="s">
        <v>281</v>
      </c>
      <c r="U4" s="45" t="s">
        <v>55</v>
      </c>
      <c r="V4" s="45" t="s">
        <v>281</v>
      </c>
      <c r="W4" s="45" t="s">
        <v>58</v>
      </c>
      <c r="X4" s="45" t="s">
        <v>281</v>
      </c>
      <c r="Y4" s="45" t="s">
        <v>64</v>
      </c>
      <c r="Z4" s="45" t="s">
        <v>281</v>
      </c>
      <c r="AA4" s="60"/>
      <c r="AB4" s="59"/>
      <c r="AC4"/>
      <c r="AD4"/>
      <c r="AE4"/>
      <c r="AF4"/>
      <c r="AG4"/>
      <c r="AH4"/>
      <c r="AI4"/>
      <c r="AJ4"/>
      <c r="AK4"/>
    </row>
    <row r="5" s="39" customFormat="1" ht="36" spans="1:37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 t="s">
        <v>367</v>
      </c>
      <c r="P5" s="57" t="s">
        <v>281</v>
      </c>
      <c r="Q5" s="45" t="s">
        <v>368</v>
      </c>
      <c r="R5" s="57" t="s">
        <v>281</v>
      </c>
      <c r="S5" s="45"/>
      <c r="T5" s="45"/>
      <c r="U5" s="45"/>
      <c r="V5" s="45"/>
      <c r="W5" s="45"/>
      <c r="X5" s="45"/>
      <c r="Y5" s="45"/>
      <c r="Z5" s="45"/>
      <c r="AA5" s="61"/>
      <c r="AB5" s="59"/>
      <c r="AC5"/>
      <c r="AD5"/>
      <c r="AE5"/>
      <c r="AF5"/>
      <c r="AG5"/>
      <c r="AH5"/>
      <c r="AI5"/>
      <c r="AJ5"/>
      <c r="AK5"/>
    </row>
    <row r="6" s="37" customFormat="1" spans="1:37">
      <c r="A6" s="46">
        <v>1</v>
      </c>
      <c r="B6" s="47" t="s">
        <v>34</v>
      </c>
      <c r="C6" s="47" t="s">
        <v>250</v>
      </c>
      <c r="D6" s="47" t="s">
        <v>324</v>
      </c>
      <c r="E6" s="48" t="s">
        <v>293</v>
      </c>
      <c r="F6" s="48">
        <v>4</v>
      </c>
      <c r="G6" s="47">
        <v>2016</v>
      </c>
      <c r="H6" s="48">
        <v>2020</v>
      </c>
      <c r="I6" s="48">
        <v>1</v>
      </c>
      <c r="J6" s="48">
        <v>100</v>
      </c>
      <c r="K6" s="48">
        <v>0.7</v>
      </c>
      <c r="L6" s="48">
        <v>70</v>
      </c>
      <c r="M6" s="47"/>
      <c r="N6" s="47">
        <v>0</v>
      </c>
      <c r="O6" s="47"/>
      <c r="P6" s="47">
        <v>0</v>
      </c>
      <c r="Q6" s="47"/>
      <c r="R6" s="47">
        <v>0</v>
      </c>
      <c r="S6" s="47"/>
      <c r="T6" s="47"/>
      <c r="U6" s="47"/>
      <c r="V6" s="47"/>
      <c r="W6" s="47"/>
      <c r="X6" s="48">
        <v>0</v>
      </c>
      <c r="Y6" s="47">
        <v>50</v>
      </c>
      <c r="Z6" s="48">
        <v>650</v>
      </c>
      <c r="AA6" s="51">
        <f>J6+L6+N6+P6+R6+T6+V6+X6+Z6</f>
        <v>820</v>
      </c>
      <c r="AB6" s="46"/>
      <c r="AC6"/>
      <c r="AD6"/>
      <c r="AE6"/>
      <c r="AF6"/>
      <c r="AG6"/>
      <c r="AH6"/>
      <c r="AI6"/>
      <c r="AJ6"/>
      <c r="AK6"/>
    </row>
    <row r="7" s="37" customFormat="1" spans="1:37">
      <c r="A7" s="46">
        <v>2</v>
      </c>
      <c r="B7" s="47" t="s">
        <v>34</v>
      </c>
      <c r="C7" s="47" t="s">
        <v>250</v>
      </c>
      <c r="D7" s="47" t="s">
        <v>325</v>
      </c>
      <c r="E7" s="48" t="s">
        <v>293</v>
      </c>
      <c r="F7" s="48">
        <v>3</v>
      </c>
      <c r="G7" s="48">
        <v>2019</v>
      </c>
      <c r="H7" s="48">
        <v>2020</v>
      </c>
      <c r="I7" s="48"/>
      <c r="J7" s="48">
        <v>0</v>
      </c>
      <c r="K7" s="48"/>
      <c r="L7" s="48">
        <v>0</v>
      </c>
      <c r="M7" s="48"/>
      <c r="N7" s="48">
        <v>0</v>
      </c>
      <c r="O7" s="48"/>
      <c r="P7" s="48">
        <v>0</v>
      </c>
      <c r="Q7" s="48"/>
      <c r="R7" s="48"/>
      <c r="S7" s="47"/>
      <c r="T7" s="47"/>
      <c r="U7" s="47">
        <v>2</v>
      </c>
      <c r="V7" s="47">
        <v>2000</v>
      </c>
      <c r="W7" s="48"/>
      <c r="X7" s="48"/>
      <c r="Y7" s="47"/>
      <c r="Z7" s="48">
        <v>0</v>
      </c>
      <c r="AA7" s="51">
        <f>J7+L7+N7+P7+R7+T7+V7+X7+Z7</f>
        <v>2000</v>
      </c>
      <c r="AB7" s="46"/>
      <c r="AC7"/>
      <c r="AD7"/>
      <c r="AE7"/>
      <c r="AF7"/>
      <c r="AG7"/>
      <c r="AH7"/>
      <c r="AI7"/>
      <c r="AJ7"/>
      <c r="AK7"/>
    </row>
    <row r="8" s="37" customFormat="1" spans="1:37">
      <c r="A8" s="46">
        <v>3</v>
      </c>
      <c r="B8" s="47" t="s">
        <v>34</v>
      </c>
      <c r="C8" s="47" t="s">
        <v>250</v>
      </c>
      <c r="D8" s="47" t="s">
        <v>327</v>
      </c>
      <c r="E8" s="48" t="s">
        <v>285</v>
      </c>
      <c r="F8" s="48">
        <v>3</v>
      </c>
      <c r="G8" s="48">
        <v>2019</v>
      </c>
      <c r="H8" s="48">
        <v>2020</v>
      </c>
      <c r="I8" s="48"/>
      <c r="J8" s="48">
        <v>0</v>
      </c>
      <c r="K8" s="48"/>
      <c r="L8" s="48">
        <v>0</v>
      </c>
      <c r="M8" s="48"/>
      <c r="N8" s="48">
        <v>0</v>
      </c>
      <c r="O8" s="48"/>
      <c r="P8" s="48">
        <v>0</v>
      </c>
      <c r="Q8" s="48">
        <v>6</v>
      </c>
      <c r="R8" s="48">
        <v>600</v>
      </c>
      <c r="S8" s="47"/>
      <c r="T8" s="47"/>
      <c r="U8" s="47"/>
      <c r="V8" s="47"/>
      <c r="W8" s="48">
        <v>3</v>
      </c>
      <c r="X8" s="48">
        <v>1500</v>
      </c>
      <c r="Y8" s="47"/>
      <c r="Z8" s="48">
        <v>0</v>
      </c>
      <c r="AA8" s="51">
        <f>J8+L8+N8+P8+R8+T8+V8+X8+Z8</f>
        <v>2100</v>
      </c>
      <c r="AB8" s="46"/>
      <c r="AC8"/>
      <c r="AD8"/>
      <c r="AE8"/>
      <c r="AF8"/>
      <c r="AG8"/>
      <c r="AH8"/>
      <c r="AI8"/>
      <c r="AJ8"/>
      <c r="AK8"/>
    </row>
    <row r="9" s="33" customFormat="1" spans="1:37">
      <c r="A9" s="49" t="s">
        <v>140</v>
      </c>
      <c r="B9" s="50"/>
      <c r="C9" s="50"/>
      <c r="D9" s="50"/>
      <c r="E9" s="50"/>
      <c r="F9" s="51">
        <f t="shared" ref="F9:AA9" si="0">SUM(F6:F8)</f>
        <v>10</v>
      </c>
      <c r="G9" s="52"/>
      <c r="H9" s="52"/>
      <c r="I9" s="51">
        <f t="shared" si="0"/>
        <v>1</v>
      </c>
      <c r="J9" s="51">
        <f t="shared" si="0"/>
        <v>100</v>
      </c>
      <c r="K9" s="51">
        <f t="shared" si="0"/>
        <v>0.7</v>
      </c>
      <c r="L9" s="51">
        <f t="shared" si="0"/>
        <v>70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6</v>
      </c>
      <c r="R9" s="51">
        <f t="shared" si="0"/>
        <v>600</v>
      </c>
      <c r="S9" s="51">
        <f t="shared" si="0"/>
        <v>0</v>
      </c>
      <c r="T9" s="51">
        <f t="shared" si="0"/>
        <v>0</v>
      </c>
      <c r="U9" s="51">
        <f t="shared" si="0"/>
        <v>2</v>
      </c>
      <c r="V9" s="51">
        <f t="shared" si="0"/>
        <v>2000</v>
      </c>
      <c r="W9" s="51">
        <f t="shared" si="0"/>
        <v>3</v>
      </c>
      <c r="X9" s="51">
        <f t="shared" si="0"/>
        <v>1500</v>
      </c>
      <c r="Y9" s="51">
        <f t="shared" si="0"/>
        <v>50</v>
      </c>
      <c r="Z9" s="51">
        <f t="shared" si="0"/>
        <v>650</v>
      </c>
      <c r="AA9" s="51">
        <f t="shared" si="0"/>
        <v>4920</v>
      </c>
      <c r="AB9" s="52"/>
      <c r="AC9"/>
      <c r="AD9"/>
      <c r="AE9"/>
      <c r="AF9"/>
      <c r="AG9"/>
      <c r="AH9"/>
      <c r="AI9"/>
      <c r="AJ9"/>
      <c r="AK9"/>
    </row>
    <row r="10" s="30" customFormat="1" ht="25" customHeight="1" spans="1:39">
      <c r="A10" s="53" t="s">
        <v>371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/>
      <c r="AF10"/>
      <c r="AG10"/>
      <c r="AH10"/>
      <c r="AI10"/>
      <c r="AJ10"/>
      <c r="AK10"/>
      <c r="AL10"/>
      <c r="AM10"/>
    </row>
    <row r="11" s="30" customFormat="1" ht="19" customHeight="1" spans="1:39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/>
      <c r="AF11"/>
      <c r="AG11"/>
      <c r="AH11"/>
      <c r="AI11"/>
      <c r="AJ11"/>
      <c r="AK11"/>
      <c r="AL11"/>
      <c r="AM11"/>
    </row>
    <row r="12" s="37" customFormat="1" spans="27:16380">
      <c r="AA12" s="41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="37" customFormat="1" spans="27:16380">
      <c r="AA13" s="41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</row>
    <row r="14" s="37" customFormat="1" spans="27:16380">
      <c r="AA14" s="41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</row>
    <row r="15" s="37" customFormat="1" spans="27:16380">
      <c r="AA15" s="41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</row>
    <row r="16" s="37" customFormat="1" spans="27:16380">
      <c r="AA16" s="41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</row>
    <row r="17" s="37" customFormat="1" spans="27:16380">
      <c r="AA17" s="41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</row>
    <row r="18" s="37" customFormat="1" spans="27:16380">
      <c r="AA18" s="41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</row>
    <row r="19" s="37" customFormat="1" spans="27:16380">
      <c r="AA19" s="41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</row>
    <row r="20" s="37" customFormat="1" spans="27:16380">
      <c r="AA20" s="41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</row>
    <row r="21" s="37" customFormat="1" spans="27:16380">
      <c r="AA21" s="4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="37" customFormat="1" spans="27:16380">
      <c r="AA22" s="41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</row>
    <row r="23" s="37" customFormat="1" spans="27:16380">
      <c r="AA23" s="41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</row>
    <row r="24" s="37" customFormat="1" spans="27:16380">
      <c r="AA24" s="41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</row>
    <row r="25" s="37" customFormat="1" spans="27:16380">
      <c r="AA25" s="41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</row>
    <row r="26" s="37" customFormat="1" spans="27:16380">
      <c r="AA26" s="41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</row>
    <row r="27" s="37" customFormat="1" spans="27:16380">
      <c r="AA27" s="41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</row>
    <row r="28" s="37" customFormat="1" spans="27:16380">
      <c r="AA28" s="41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</row>
    <row r="29" s="37" customFormat="1" spans="27:16380">
      <c r="AA29" s="41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</row>
    <row r="30" s="37" customFormat="1" spans="27:16380">
      <c r="AA30" s="41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</row>
    <row r="31" s="37" customFormat="1" spans="27:16380">
      <c r="AA31" s="4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37" customFormat="1" spans="27:16380">
      <c r="AA32" s="41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37" customFormat="1" spans="27:16380">
      <c r="AA33" s="41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37" customFormat="1" spans="27:16380">
      <c r="AA34" s="41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  <row r="35" s="37" customFormat="1" spans="27:16380">
      <c r="AA35" s="41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</row>
    <row r="36" s="37" customFormat="1" spans="27:16380">
      <c r="AA36" s="41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</row>
    <row r="37" s="37" customFormat="1" spans="27:16380">
      <c r="AA37" s="41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</row>
    <row r="38" s="37" customFormat="1" spans="27:16380">
      <c r="AA38" s="41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</row>
    <row r="39" s="37" customFormat="1" spans="27:16380">
      <c r="AA39" s="41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</row>
    <row r="40" s="37" customFormat="1" spans="27:16380">
      <c r="AA40" s="41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</row>
    <row r="41" s="37" customFormat="1" spans="27:16380">
      <c r="AA41" s="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</row>
    <row r="42" s="37" customFormat="1" spans="27:16380">
      <c r="AA42" s="41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</row>
    <row r="43" s="37" customFormat="1" spans="27:16380">
      <c r="AA43" s="41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</row>
    <row r="44" s="37" customFormat="1" spans="27:16380">
      <c r="AA44" s="41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</row>
    <row r="45" s="37" customFormat="1" spans="27:16380">
      <c r="AA45" s="41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37" customFormat="1" spans="27:16380">
      <c r="AA46" s="41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37" customFormat="1" spans="27:16380">
      <c r="AA47" s="41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37" customFormat="1" spans="27:16380">
      <c r="AA48" s="41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37" customFormat="1" spans="27:16380">
      <c r="AA49" s="41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37" customFormat="1" spans="27:16380">
      <c r="AA50" s="41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51" s="37" customFormat="1" spans="27:16380">
      <c r="AA51" s="4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</row>
    <row r="52" s="37" customFormat="1" spans="27:16380">
      <c r="AA52" s="41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</row>
    <row r="53" s="37" customFormat="1" spans="27:16380">
      <c r="AA53" s="41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</row>
    <row r="54" s="37" customFormat="1" spans="27:16380">
      <c r="AA54" s="41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</row>
    <row r="55" s="37" customFormat="1" spans="27:16380">
      <c r="AA55" s="41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="37" customFormat="1" spans="27:16380">
      <c r="AA56" s="41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</row>
    <row r="57" s="37" customFormat="1" spans="27:16380">
      <c r="AA57" s="41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</row>
    <row r="58" s="37" customFormat="1" spans="27:16380">
      <c r="AA58" s="41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</row>
    <row r="59" s="37" customFormat="1" spans="27:16380">
      <c r="AA59" s="41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</row>
    <row r="60" s="37" customFormat="1" spans="27:16380">
      <c r="AA60" s="41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</row>
    <row r="61" s="37" customFormat="1" spans="27:16380">
      <c r="AA61" s="4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</row>
    <row r="62" s="37" customFormat="1" spans="27:16380">
      <c r="AA62" s="41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</row>
    <row r="63" s="37" customFormat="1" spans="27:16380">
      <c r="AA63" s="41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</row>
    <row r="64" s="37" customFormat="1" spans="27:16380">
      <c r="AA64" s="41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</row>
    <row r="65" s="37" customFormat="1" spans="27:16380">
      <c r="AA65" s="41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</row>
    <row r="66" s="37" customFormat="1" spans="27:16380">
      <c r="AA66" s="41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</row>
    <row r="67" s="37" customFormat="1" spans="27:16380">
      <c r="AA67" s="41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</row>
    <row r="68" s="37" customFormat="1" spans="27:16380">
      <c r="AA68" s="41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</row>
    <row r="69" s="37" customFormat="1" spans="27:16380">
      <c r="AA69" s="41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</row>
    <row r="70" s="37" customFormat="1" spans="27:16380">
      <c r="AA70" s="41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</row>
    <row r="71" s="37" customFormat="1" spans="27:16380">
      <c r="AA71" s="4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</row>
    <row r="72" s="37" customFormat="1" spans="27:16380">
      <c r="AA72" s="41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</row>
    <row r="73" s="37" customFormat="1" spans="27:16380">
      <c r="AA73" s="41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="37" customFormat="1" spans="27:16380">
      <c r="AA74" s="41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37" customFormat="1" spans="27:16380">
      <c r="AA75" s="41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37" customFormat="1" spans="27:16380">
      <c r="AA76" s="41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37" customFormat="1" spans="27:16380">
      <c r="AA77" s="41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37" customFormat="1" spans="27:16380">
      <c r="AA78" s="41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37" customFormat="1" spans="27:16380">
      <c r="AA79" s="41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37" customFormat="1" spans="27:16380">
      <c r="AA80" s="41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37" customFormat="1" spans="27:16380">
      <c r="AA81" s="4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37" customFormat="1" spans="27:16380">
      <c r="AA82" s="41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37" customFormat="1" spans="27:16380">
      <c r="AA83" s="41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="37" customFormat="1" spans="27:16380">
      <c r="AA84" s="41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="37" customFormat="1" spans="27:16380">
      <c r="AA85" s="41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="37" customFormat="1" spans="27:16380">
      <c r="AA86" s="41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</row>
    <row r="87" s="37" customFormat="1" spans="27:16380">
      <c r="AA87" s="41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</row>
    <row r="88" s="37" customFormat="1" spans="27:16380">
      <c r="AA88" s="41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</row>
    <row r="89" s="37" customFormat="1" spans="27:16380">
      <c r="AA89" s="41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</row>
    <row r="90" s="37" customFormat="1" spans="27:16380">
      <c r="AA90" s="41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</row>
    <row r="91" s="37" customFormat="1" spans="27:16380">
      <c r="AA91" s="4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</row>
    <row r="92" s="37" customFormat="1" spans="27:16380">
      <c r="AA92" s="41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</row>
    <row r="93" s="37" customFormat="1" spans="27:16380">
      <c r="AA93" s="41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</row>
    <row r="94" s="37" customFormat="1" spans="27:16380">
      <c r="AA94" s="41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</row>
    <row r="95" s="37" customFormat="1" spans="27:16380">
      <c r="AA95" s="41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</row>
    <row r="96" s="37" customFormat="1" spans="27:16380">
      <c r="AA96" s="41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</row>
    <row r="97" s="37" customFormat="1" spans="27:16380">
      <c r="AA97" s="41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</row>
    <row r="98" s="37" customFormat="1" spans="27:16380">
      <c r="AA98" s="41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="37" customFormat="1" spans="27:16380">
      <c r="AA99" s="41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</row>
    <row r="100" s="37" customFormat="1" spans="27:16380">
      <c r="AA100" s="41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</row>
    <row r="101" s="37" customFormat="1" spans="27:16380">
      <c r="AA101" s="4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</row>
    <row r="102" s="37" customFormat="1" spans="27:16380">
      <c r="AA102" s="41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</row>
    <row r="103" s="37" customFormat="1" spans="27:16380">
      <c r="AA103" s="41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</row>
    <row r="104" s="37" customFormat="1" spans="27:16380">
      <c r="AA104" s="41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</row>
    <row r="105" s="37" customFormat="1" spans="27:16380">
      <c r="AA105" s="41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</row>
    <row r="106" s="37" customFormat="1" spans="27:16380">
      <c r="AA106" s="41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</row>
    <row r="107" s="37" customFormat="1" spans="27:16380">
      <c r="AA107" s="41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</row>
    <row r="108" s="37" customFormat="1" spans="27:16380">
      <c r="AA108" s="41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</row>
    <row r="109" s="37" customFormat="1" spans="27:16380">
      <c r="AA109" s="41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</row>
    <row r="110" s="37" customFormat="1" spans="27:16380">
      <c r="AA110" s="41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</row>
    <row r="111" s="37" customFormat="1" spans="27:16380">
      <c r="AA111" s="4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</row>
    <row r="112" s="37" customFormat="1" spans="27:16380">
      <c r="AA112" s="41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</row>
    <row r="113" s="37" customFormat="1" spans="27:16380">
      <c r="AA113" s="41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</row>
    <row r="114" s="37" customFormat="1" spans="27:16380">
      <c r="AA114" s="41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</row>
    <row r="115" s="37" customFormat="1" spans="27:16380">
      <c r="AA115" s="41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</row>
    <row r="116" s="37" customFormat="1" spans="27:16380">
      <c r="AA116" s="41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</row>
    <row r="117" s="37" customFormat="1" spans="27:16380">
      <c r="AA117" s="41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</row>
    <row r="118" s="37" customFormat="1" spans="27:16380">
      <c r="AA118" s="41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</row>
    <row r="119" s="37" customFormat="1" spans="27:16380">
      <c r="AA119" s="41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</row>
    <row r="120" s="37" customFormat="1" spans="27:16380">
      <c r="AA120" s="41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="37" customFormat="1" spans="27:16380">
      <c r="AA121" s="4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</row>
    <row r="122" s="37" customFormat="1" spans="27:16380">
      <c r="AA122" s="41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</row>
    <row r="123" s="37" customFormat="1" spans="27:16380">
      <c r="AA123" s="41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</row>
    <row r="124" s="37" customFormat="1" spans="27:16380">
      <c r="AA124" s="41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</row>
    <row r="125" s="37" customFormat="1" spans="27:16380">
      <c r="AA125" s="41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</row>
    <row r="126" s="37" customFormat="1" spans="27:16380">
      <c r="AA126" s="41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</row>
    <row r="127" s="37" customFormat="1" spans="27:16380">
      <c r="AA127" s="41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</row>
    <row r="128" s="37" customFormat="1" spans="27:16380">
      <c r="AA128" s="41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</row>
    <row r="129" s="37" customFormat="1" spans="27:16380">
      <c r="AA129" s="41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</row>
    <row r="130" s="37" customFormat="1" spans="27:16380">
      <c r="AA130" s="41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</row>
    <row r="131" s="37" customFormat="1" spans="27:16380">
      <c r="AA131" s="4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</row>
    <row r="132" s="37" customFormat="1" spans="27:16380">
      <c r="AA132" s="41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</row>
    <row r="133" s="37" customFormat="1" spans="27:16380">
      <c r="AA133" s="41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</row>
    <row r="134" s="37" customFormat="1" spans="27:16380">
      <c r="AA134" s="41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</row>
    <row r="135" s="37" customFormat="1" spans="27:16380">
      <c r="AA135" s="41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</row>
    <row r="136" s="37" customFormat="1" spans="27:16380">
      <c r="AA136" s="41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</row>
    <row r="137" s="37" customFormat="1" spans="27:16380">
      <c r="AA137" s="41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</row>
    <row r="138" s="37" customFormat="1" spans="27:16380">
      <c r="AA138" s="41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</row>
    <row r="139" s="37" customFormat="1" spans="27:16380">
      <c r="AA139" s="41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</row>
    <row r="140" s="37" customFormat="1" spans="27:16380">
      <c r="AA140" s="41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</row>
    <row r="141" s="37" customFormat="1" spans="27:16380">
      <c r="AA141" s="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="37" customFormat="1" spans="27:16380">
      <c r="AA142" s="41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</row>
    <row r="143" s="37" customFormat="1" spans="27:16380">
      <c r="AA143" s="41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</row>
    <row r="144" s="37" customFormat="1" spans="27:16380">
      <c r="AA144" s="41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</row>
    <row r="145" s="37" customFormat="1" spans="27:16380">
      <c r="AA145" s="41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</row>
    <row r="146" s="37" customFormat="1" spans="27:16380">
      <c r="AA146" s="41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</row>
    <row r="147" s="37" customFormat="1" spans="27:16380">
      <c r="AA147" s="41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</row>
    <row r="148" s="37" customFormat="1" spans="27:16380">
      <c r="AA148" s="41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</row>
    <row r="149" s="37" customFormat="1" spans="27:16380">
      <c r="AA149" s="41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</row>
    <row r="150" s="37" customFormat="1" spans="27:16380">
      <c r="AA150" s="41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</row>
    <row r="151" s="37" customFormat="1" spans="27:16380">
      <c r="AA151" s="4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</row>
    <row r="152" s="37" customFormat="1" spans="27:16380">
      <c r="AA152" s="41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</row>
    <row r="153" s="37" customFormat="1" spans="27:16380">
      <c r="AA153" s="41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</row>
    <row r="154" s="37" customFormat="1" spans="27:16380">
      <c r="AA154" s="41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</row>
    <row r="155" s="37" customFormat="1" spans="27:16380">
      <c r="AA155" s="41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</row>
    <row r="156" s="37" customFormat="1" spans="27:16380">
      <c r="AA156" s="41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</row>
    <row r="157" s="37" customFormat="1" spans="27:16380">
      <c r="AA157" s="41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</row>
    <row r="158" s="37" customFormat="1" spans="27:16380">
      <c r="AA158" s="41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</row>
    <row r="159" s="37" customFormat="1" spans="27:16380">
      <c r="AA159" s="41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</row>
    <row r="160" s="37" customFormat="1" spans="27:16380">
      <c r="AA160" s="41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</row>
    <row r="161" s="37" customFormat="1" spans="27:16380">
      <c r="AA161" s="4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</row>
    <row r="162" s="37" customFormat="1" spans="27:16380">
      <c r="AA162" s="41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</row>
    <row r="163" s="37" customFormat="1" spans="27:16380">
      <c r="AA163" s="41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="37" customFormat="1" spans="27:16380">
      <c r="AA164" s="41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</row>
    <row r="165" s="37" customFormat="1" spans="27:16380">
      <c r="AA165" s="41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</row>
    <row r="166" s="37" customFormat="1" spans="27:16380">
      <c r="AA166" s="41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</row>
    <row r="167" s="37" customFormat="1" spans="27:16380">
      <c r="AA167" s="41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</row>
    <row r="168" s="37" customFormat="1" spans="27:16380">
      <c r="AA168" s="41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</row>
    <row r="169" s="37" customFormat="1" spans="27:16380">
      <c r="AA169" s="41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</row>
    <row r="170" s="37" customFormat="1" spans="27:16380">
      <c r="AA170" s="41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</row>
    <row r="171" s="37" customFormat="1" spans="27:16380">
      <c r="AA171" s="4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</row>
    <row r="172" s="37" customFormat="1" spans="27:16380">
      <c r="AA172" s="41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</row>
    <row r="173" s="37" customFormat="1" spans="27:16380">
      <c r="AA173" s="41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</row>
    <row r="174" s="37" customFormat="1" spans="27:16380">
      <c r="AA174" s="41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</row>
    <row r="175" s="37" customFormat="1" spans="27:16380">
      <c r="AA175" s="41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</row>
    <row r="176" s="37" customFormat="1" spans="27:16380">
      <c r="AA176" s="41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</row>
    <row r="177" s="37" customFormat="1" spans="27:16380">
      <c r="AA177" s="41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</row>
    <row r="178" s="37" customFormat="1" spans="27:16380">
      <c r="AA178" s="41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</row>
    <row r="179" s="37" customFormat="1" spans="27:16380">
      <c r="AA179" s="41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</row>
    <row r="180" s="37" customFormat="1" spans="27:16380">
      <c r="AA180" s="41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</row>
    <row r="181" s="37" customFormat="1" spans="27:16380">
      <c r="AA181" s="4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</row>
    <row r="182" s="37" customFormat="1" spans="27:16380">
      <c r="AA182" s="41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</row>
    <row r="183" s="37" customFormat="1" spans="27:16340">
      <c r="AA183" s="41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</row>
    <row r="184" s="37" customFormat="1" spans="27:16340">
      <c r="AA184" s="41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</row>
    <row r="185" s="37" customFormat="1" spans="27:16340">
      <c r="AA185" s="41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</row>
    <row r="186" s="37" customFormat="1" spans="27:16340">
      <c r="AA186" s="41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</row>
    <row r="187" s="37" customFormat="1" spans="27:16340">
      <c r="AA187" s="41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</row>
    <row r="188" s="37" customFormat="1" spans="27:16340">
      <c r="AA188" s="41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</row>
    <row r="189" s="37" customFormat="1" spans="27:16340">
      <c r="AA189" s="41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</row>
    <row r="190" s="37" customFormat="1" spans="27:16340">
      <c r="AA190" s="41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</row>
    <row r="191" s="37" customFormat="1" spans="27:16340">
      <c r="AA191" s="4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</row>
    <row r="192" s="37" customFormat="1" spans="27:16340">
      <c r="AA192" s="41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</row>
    <row r="193" s="37" customFormat="1" spans="27:16340">
      <c r="AA193" s="41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</row>
    <row r="194" s="37" customFormat="1" spans="27:16340">
      <c r="AA194" s="41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</row>
    <row r="195" s="37" customFormat="1" spans="27:16340">
      <c r="AA195" s="41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</row>
    <row r="196" s="37" customFormat="1" spans="27:16340">
      <c r="AA196" s="41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</row>
    <row r="197" s="37" customFormat="1" spans="27:16340">
      <c r="AA197" s="41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</row>
    <row r="198" s="37" customFormat="1" spans="27:16340">
      <c r="AA198" s="41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</row>
    <row r="199" s="37" customFormat="1" spans="27:16340">
      <c r="AA199" s="41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</row>
    <row r="200" s="37" customFormat="1" spans="27:16340">
      <c r="AA200" s="41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</row>
    <row r="201" s="37" customFormat="1" spans="27:16340">
      <c r="AA201" s="4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</row>
    <row r="202" s="37" customFormat="1" spans="27:16340">
      <c r="AA202" s="41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</row>
    <row r="203" s="37" customFormat="1" spans="27:16340">
      <c r="AA203" s="41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</row>
    <row r="204" s="37" customFormat="1" spans="27:16340">
      <c r="AA204" s="41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</row>
    <row r="205" s="37" customFormat="1" spans="27:16340">
      <c r="AA205" s="41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</row>
    <row r="206" s="37" customFormat="1" spans="27:16340">
      <c r="AA206" s="41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</row>
    <row r="207" s="37" customFormat="1" spans="27:16340">
      <c r="AA207" s="41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</row>
    <row r="208" s="37" customFormat="1" spans="27:16340">
      <c r="AA208" s="41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</row>
    <row r="209" s="37" customFormat="1" spans="27:16340">
      <c r="AA209" s="41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</row>
    <row r="210" s="37" customFormat="1" spans="27:16340">
      <c r="AA210" s="41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</row>
    <row r="211" s="37" customFormat="1" spans="27:16340">
      <c r="AA211" s="4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</row>
    <row r="212" s="37" customFormat="1" spans="27:16340">
      <c r="AA212" s="41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</row>
    <row r="213" s="37" customFormat="1" spans="27:16380">
      <c r="AA213" s="41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</row>
    <row r="214" s="37" customFormat="1" spans="27:16380">
      <c r="AA214" s="41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</row>
    <row r="215" s="37" customFormat="1" spans="27:16380">
      <c r="AA215" s="41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</row>
    <row r="216" s="37" customFormat="1" spans="27:16380">
      <c r="AA216" s="41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</row>
    <row r="217" s="37" customFormat="1" spans="27:16380">
      <c r="AA217" s="41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</row>
    <row r="218" s="37" customFormat="1" spans="27:16380">
      <c r="AA218" s="41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</row>
    <row r="219" s="37" customFormat="1" spans="27:16380">
      <c r="AA219" s="41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</row>
    <row r="220" s="37" customFormat="1" spans="27:16380">
      <c r="AA220" s="41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</row>
    <row r="221" s="37" customFormat="1" spans="27:16380">
      <c r="AA221" s="4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</row>
    <row r="222" s="37" customFormat="1" spans="27:16380">
      <c r="AA222" s="41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</row>
    <row r="223" s="37" customFormat="1" spans="27:16380">
      <c r="AA223" s="41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</row>
    <row r="224" s="37" customFormat="1" spans="27:16380">
      <c r="AA224" s="41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</row>
    <row r="225" s="37" customFormat="1" spans="27:16380">
      <c r="AA225" s="41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</row>
    <row r="226" s="37" customFormat="1" spans="27:16380">
      <c r="AA226" s="41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  <c r="XEZ226"/>
    </row>
    <row r="227" s="37" customFormat="1" spans="27:16380">
      <c r="AA227" s="41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  <c r="XEZ227"/>
    </row>
    <row r="228" s="37" customFormat="1" spans="27:16340">
      <c r="AA228" s="41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</row>
    <row r="229" s="37" customFormat="1" spans="27:16340">
      <c r="AA229" s="41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</row>
    <row r="230" s="37" customFormat="1" spans="27:16340">
      <c r="AA230" s="41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</row>
    <row r="231" s="37" customFormat="1" spans="27:16340">
      <c r="AA231" s="4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</row>
    <row r="232" s="37" customFormat="1" spans="27:16340">
      <c r="AA232" s="41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</row>
    <row r="233" s="37" customFormat="1" spans="27:16340">
      <c r="AA233" s="41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</row>
    <row r="234" s="37" customFormat="1" spans="27:16340">
      <c r="AA234" s="41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</row>
    <row r="235" s="37" customFormat="1" spans="27:16340">
      <c r="AA235" s="41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</row>
    <row r="236" s="37" customFormat="1" spans="27:16340">
      <c r="AA236" s="41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</row>
    <row r="237" s="37" customFormat="1" spans="27:16340">
      <c r="AA237" s="41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</row>
    <row r="238" s="37" customFormat="1" spans="27:16340">
      <c r="AA238" s="41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</row>
    <row r="239" s="37" customFormat="1" spans="27:16340">
      <c r="AA239" s="41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</row>
    <row r="240" s="37" customFormat="1" spans="27:16340">
      <c r="AA240" s="41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</row>
    <row r="241" s="37" customFormat="1" spans="27:16340">
      <c r="AA241" s="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</row>
    <row r="242" s="37" customFormat="1" spans="27:16340">
      <c r="AA242" s="41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</row>
    <row r="243" s="37" customFormat="1" spans="27:16340">
      <c r="AA243" s="41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</row>
    <row r="244" s="37" customFormat="1" spans="27:16340">
      <c r="AA244" s="41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</row>
    <row r="245" s="37" customFormat="1" spans="27:16340">
      <c r="AA245" s="41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</row>
    <row r="246" s="37" customFormat="1" spans="27:16340">
      <c r="AA246" s="41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</row>
    <row r="247" s="37" customFormat="1" spans="27:16380">
      <c r="AA247" s="41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</row>
    <row r="248" s="37" customFormat="1" spans="27:16380">
      <c r="AA248" s="41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</row>
    <row r="249" s="37" customFormat="1" spans="27:16380">
      <c r="AA249" s="41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</row>
    <row r="250" s="37" customFormat="1" spans="27:16380">
      <c r="AA250" s="41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</row>
    <row r="251" s="37" customFormat="1" spans="27:16380">
      <c r="AA251" s="4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</row>
    <row r="252" s="37" customFormat="1" spans="27:16380">
      <c r="AA252" s="41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</row>
    <row r="253" s="37" customFormat="1" spans="27:16380">
      <c r="AA253" s="41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</row>
    <row r="254" s="37" customFormat="1" spans="27:16380">
      <c r="AA254" s="41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</row>
    <row r="255" s="37" customFormat="1" spans="27:16380">
      <c r="AA255" s="41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</row>
    <row r="256" s="37" customFormat="1" spans="27:16380">
      <c r="AA256" s="41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</row>
    <row r="257" s="37" customFormat="1" spans="27:16380">
      <c r="AA257" s="41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</row>
    <row r="258" s="37" customFormat="1" spans="27:16380">
      <c r="AA258" s="41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</row>
    <row r="259" s="37" customFormat="1" spans="27:16380">
      <c r="AA259" s="41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</row>
    <row r="260" s="37" customFormat="1" spans="27:16380">
      <c r="AA260" s="41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</row>
    <row r="261" s="37" customFormat="1" spans="27:16380">
      <c r="AA261" s="4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</row>
    <row r="262" s="37" customFormat="1" spans="27:16380">
      <c r="AA262" s="41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</row>
    <row r="263" s="37" customFormat="1" spans="27:16380">
      <c r="AA263" s="41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</row>
    <row r="264" s="37" customFormat="1" spans="27:16380">
      <c r="AA264" s="41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</row>
    <row r="265" s="37" customFormat="1" spans="27:16380">
      <c r="AA265" s="41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</row>
    <row r="266" s="37" customFormat="1" spans="27:16380">
      <c r="AA266" s="41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</row>
    <row r="267" s="37" customFormat="1" spans="27:16380">
      <c r="AA267" s="41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  <c r="XDN267"/>
      <c r="XDO267"/>
      <c r="XDP267"/>
      <c r="XDQ267"/>
      <c r="XDR267"/>
      <c r="XDS267"/>
      <c r="XDT267"/>
      <c r="XDU267"/>
      <c r="XDV267"/>
      <c r="XDW267"/>
      <c r="XDX267"/>
      <c r="XDY267"/>
      <c r="XDZ267"/>
      <c r="XEA267"/>
      <c r="XEB267"/>
      <c r="XEC267"/>
      <c r="XED267"/>
      <c r="XEE267"/>
      <c r="XEF267"/>
      <c r="XEG267"/>
      <c r="XEH267"/>
      <c r="XEI267"/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  <c r="XEZ267"/>
    </row>
    <row r="268" s="37" customFormat="1" spans="27:16380">
      <c r="AA268" s="41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  <c r="XDN268"/>
      <c r="XDO268"/>
      <c r="XDP268"/>
      <c r="XDQ268"/>
      <c r="XDR268"/>
      <c r="XDS268"/>
      <c r="XDT268"/>
      <c r="XDU268"/>
      <c r="XDV268"/>
      <c r="XDW268"/>
      <c r="XDX268"/>
      <c r="XDY268"/>
      <c r="XDZ268"/>
      <c r="XEA268"/>
      <c r="XEB268"/>
      <c r="XEC268"/>
      <c r="XED268"/>
      <c r="XEE268"/>
      <c r="XEF268"/>
      <c r="XEG268"/>
      <c r="XEH268"/>
      <c r="XEI268"/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  <c r="XEZ268"/>
    </row>
    <row r="269" s="37" customFormat="1" spans="27:16340">
      <c r="AA269" s="41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</row>
    <row r="270" s="37" customFormat="1" spans="27:16340">
      <c r="AA270" s="41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</row>
    <row r="271" s="37" customFormat="1" spans="27:16380">
      <c r="AA271" s="4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</row>
    <row r="272" s="37" customFormat="1" spans="27:16380">
      <c r="AA272" s="41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</row>
    <row r="273" s="37" customFormat="1" spans="27:16380">
      <c r="AA273" s="41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</row>
    <row r="274" s="37" customFormat="1" spans="27:16380">
      <c r="AA274" s="41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</row>
    <row r="275" s="37" customFormat="1" spans="27:16380">
      <c r="AA275" s="41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</row>
    <row r="276" s="37" customFormat="1" spans="27:16380">
      <c r="AA276" s="41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</row>
    <row r="277" s="37" customFormat="1" spans="27:16380">
      <c r="AA277" s="41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</row>
    <row r="278" s="37" customFormat="1" spans="27:16380">
      <c r="AA278" s="41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</row>
    <row r="279" s="37" customFormat="1" spans="27:16380">
      <c r="AA279" s="41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</row>
    <row r="280" s="37" customFormat="1" spans="27:16380">
      <c r="AA280" s="41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</row>
    <row r="281" s="37" customFormat="1" spans="27:16380">
      <c r="AA281" s="4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</row>
    <row r="282" s="37" customFormat="1" spans="27:16380">
      <c r="AA282" s="41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</row>
    <row r="283" s="37" customFormat="1" spans="27:16380">
      <c r="AA283" s="41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</row>
    <row r="284" s="37" customFormat="1" spans="27:16380">
      <c r="AA284" s="41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</row>
    <row r="285" s="37" customFormat="1" spans="27:16380">
      <c r="AA285" s="41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</row>
    <row r="286" s="37" customFormat="1" spans="27:16380">
      <c r="AA286" s="41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</row>
    <row r="287" s="37" customFormat="1" spans="27:16380">
      <c r="AA287" s="41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</row>
    <row r="288" s="37" customFormat="1" spans="27:16380">
      <c r="AA288" s="41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</row>
    <row r="289" s="37" customFormat="1" spans="27:16380">
      <c r="AA289" s="41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</row>
    <row r="290" s="37" customFormat="1" spans="27:16380">
      <c r="AA290" s="41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</row>
    <row r="291" s="37" customFormat="1" spans="27:16380">
      <c r="AA291" s="4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</row>
    <row r="292" s="37" customFormat="1" spans="27:16380">
      <c r="AA292" s="41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</row>
    <row r="293" s="37" customFormat="1" spans="27:16380">
      <c r="AA293" s="41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</row>
    <row r="294" s="37" customFormat="1" spans="27:16380">
      <c r="AA294" s="41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</row>
    <row r="295" s="37" customFormat="1" spans="27:16380">
      <c r="AA295" s="41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</row>
    <row r="296" s="37" customFormat="1" spans="27:16380">
      <c r="AA296" s="41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</row>
    <row r="297" s="37" customFormat="1" spans="27:16380">
      <c r="AA297" s="41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</row>
    <row r="298" s="37" customFormat="1" spans="27:16380">
      <c r="AA298" s="41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</row>
    <row r="299" s="37" customFormat="1" spans="27:16380">
      <c r="AA299" s="41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</row>
    <row r="300" s="37" customFormat="1" spans="27:16380">
      <c r="AA300" s="41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</row>
    <row r="301" s="37" customFormat="1" spans="27:16380">
      <c r="AA301" s="4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</row>
    <row r="302" s="37" customFormat="1" spans="27:16380">
      <c r="AA302" s="41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  <c r="XDN302"/>
      <c r="XDO302"/>
      <c r="XDP302"/>
      <c r="XDQ302"/>
      <c r="XDR302"/>
      <c r="XDS302"/>
      <c r="XDT302"/>
      <c r="XDU302"/>
      <c r="XDV302"/>
      <c r="XDW302"/>
      <c r="XDX302"/>
      <c r="XDY302"/>
      <c r="XDZ302"/>
      <c r="XEA302"/>
      <c r="XEB302"/>
      <c r="XEC302"/>
      <c r="XED302"/>
      <c r="XEE302"/>
      <c r="XEF302"/>
      <c r="XEG302"/>
      <c r="XEH302"/>
      <c r="XEI302"/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  <c r="XEZ302"/>
    </row>
    <row r="303" s="37" customFormat="1" spans="27:16380">
      <c r="AA303" s="41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  <c r="XDN303"/>
      <c r="XDO303"/>
      <c r="XDP303"/>
      <c r="XDQ303"/>
      <c r="XDR303"/>
      <c r="XDS303"/>
      <c r="XDT303"/>
      <c r="XDU303"/>
      <c r="XDV303"/>
      <c r="XDW303"/>
      <c r="XDX303"/>
      <c r="XDY303"/>
      <c r="XDZ303"/>
      <c r="XEA303"/>
      <c r="XEB303"/>
      <c r="XEC303"/>
      <c r="XED303"/>
      <c r="XEE303"/>
      <c r="XEF303"/>
      <c r="XEG303"/>
      <c r="XEH303"/>
      <c r="XEI303"/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  <c r="XEZ303"/>
    </row>
    <row r="304" s="37" customFormat="1" spans="27:16340">
      <c r="AA304" s="41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</row>
    <row r="305" s="37" customFormat="1" spans="27:16340">
      <c r="AA305" s="41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</row>
    <row r="306" s="37" customFormat="1" spans="27:16340">
      <c r="AA306" s="41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</row>
    <row r="307" s="37" customFormat="1" spans="27:16340">
      <c r="AA307" s="41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</row>
    <row r="308" s="37" customFormat="1" spans="27:16370">
      <c r="AA308" s="41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</row>
    <row r="309" s="37" customFormat="1" spans="27:16370">
      <c r="AA309" s="41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</row>
    <row r="310" s="37" customFormat="1" spans="27:16370">
      <c r="AA310" s="41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</row>
    <row r="311" s="37" customFormat="1" spans="27:16370">
      <c r="AA311" s="4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</row>
    <row r="312" s="37" customFormat="1" spans="27:16370">
      <c r="AA312" s="41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</row>
    <row r="313" s="37" customFormat="1" spans="27:16370">
      <c r="AA313" s="41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</row>
    <row r="314" s="37" customFormat="1" spans="27:16370">
      <c r="AA314" s="41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</row>
    <row r="315" s="37" customFormat="1" spans="27:16370">
      <c r="AA315" s="41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</row>
    <row r="316" s="37" customFormat="1" spans="27:16370">
      <c r="AA316" s="41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</row>
    <row r="317" s="37" customFormat="1" spans="27:16370">
      <c r="AA317" s="41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</row>
    <row r="318" s="37" customFormat="1" spans="27:16370">
      <c r="AA318" s="41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</row>
    <row r="319" s="37" customFormat="1" spans="27:16370">
      <c r="AA319" s="41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</row>
  </sheetData>
  <mergeCells count="30">
    <mergeCell ref="A1:AB1"/>
    <mergeCell ref="A2:W2"/>
    <mergeCell ref="I3:T3"/>
    <mergeCell ref="U3:Z3"/>
    <mergeCell ref="O4:R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A10:AD11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21"/>
  <sheetViews>
    <sheetView workbookViewId="0">
      <selection activeCell="D3" sqref="D$1:D$1048576"/>
    </sheetView>
  </sheetViews>
  <sheetFormatPr defaultColWidth="8.75" defaultRowHeight="14.25"/>
  <cols>
    <col min="1" max="1" width="5.5" style="37" customWidth="1"/>
    <col min="2" max="2" width="6.375" style="37" customWidth="1"/>
    <col min="3" max="3" width="5" style="37" customWidth="1"/>
    <col min="4" max="4" width="6.375" style="37" customWidth="1"/>
    <col min="5" max="5" width="4.5" style="37" customWidth="1"/>
    <col min="6" max="6" width="5.39166666666667" style="37" customWidth="1"/>
    <col min="7" max="7" width="7.225" style="37" customWidth="1"/>
    <col min="8" max="8" width="5.25" style="37" customWidth="1"/>
    <col min="9" max="9" width="5.875" style="37" customWidth="1"/>
    <col min="10" max="16" width="6.75" style="37" customWidth="1"/>
    <col min="17" max="17" width="6.375" style="37" customWidth="1"/>
    <col min="18" max="18" width="7.88333333333333" style="37" customWidth="1"/>
    <col min="19" max="22" width="5.5" style="37" customWidth="1"/>
    <col min="23" max="24" width="5.25" style="37" customWidth="1"/>
    <col min="25" max="25" width="4.75" style="37" customWidth="1"/>
    <col min="26" max="26" width="4.5" style="37" customWidth="1"/>
    <col min="27" max="27" width="7.5" style="41" customWidth="1"/>
    <col min="28" max="28" width="7.875" style="37" customWidth="1"/>
    <col min="29" max="16308" width="8.75" style="37"/>
    <col min="16341" max="16381" width="8.75" style="37"/>
    <col min="16382" max="16382" width="5.625" style="37"/>
    <col min="16383" max="16384" width="8.75" style="37"/>
  </cols>
  <sheetData>
    <row r="1" s="37" customFormat="1" ht="31.5" spans="1:37">
      <c r="A1" s="42" t="s">
        <v>374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/>
      <c r="AD1"/>
      <c r="AE1"/>
      <c r="AF1"/>
      <c r="AG1"/>
      <c r="AH1"/>
      <c r="AI1"/>
      <c r="AJ1"/>
      <c r="AK1"/>
    </row>
    <row r="2" s="38" customFormat="1" ht="20" customHeight="1" spans="1:227">
      <c r="A2" s="43" t="s">
        <v>375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s="39" customFormat="1" ht="22" customHeight="1" spans="1:28">
      <c r="A3" s="44" t="s">
        <v>7</v>
      </c>
      <c r="B3" s="45" t="s">
        <v>365</v>
      </c>
      <c r="C3" s="45" t="s">
        <v>134</v>
      </c>
      <c r="D3" s="45" t="s">
        <v>273</v>
      </c>
      <c r="E3" s="45" t="s">
        <v>274</v>
      </c>
      <c r="F3" s="45" t="s">
        <v>275</v>
      </c>
      <c r="G3" s="45" t="s">
        <v>276</v>
      </c>
      <c r="H3" s="45" t="s">
        <v>277</v>
      </c>
      <c r="I3" s="54" t="s">
        <v>278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4" t="s">
        <v>279</v>
      </c>
      <c r="V3" s="55"/>
      <c r="W3" s="55"/>
      <c r="X3" s="55"/>
      <c r="Y3" s="55"/>
      <c r="Z3" s="56"/>
      <c r="AA3" s="58" t="s">
        <v>280</v>
      </c>
      <c r="AB3" s="59" t="s">
        <v>23</v>
      </c>
    </row>
    <row r="4" s="39" customFormat="1" spans="1:37">
      <c r="A4" s="44"/>
      <c r="B4" s="45"/>
      <c r="C4" s="45"/>
      <c r="D4" s="45"/>
      <c r="E4" s="45"/>
      <c r="F4" s="45"/>
      <c r="G4" s="45"/>
      <c r="H4" s="45"/>
      <c r="I4" s="45" t="s">
        <v>32</v>
      </c>
      <c r="J4" s="45" t="s">
        <v>281</v>
      </c>
      <c r="K4" s="45" t="s">
        <v>39</v>
      </c>
      <c r="L4" s="45" t="s">
        <v>281</v>
      </c>
      <c r="M4" s="45" t="s">
        <v>41</v>
      </c>
      <c r="N4" s="45" t="s">
        <v>281</v>
      </c>
      <c r="O4" s="45" t="s">
        <v>366</v>
      </c>
      <c r="P4" s="45"/>
      <c r="Q4" s="45"/>
      <c r="R4" s="45"/>
      <c r="S4" s="45" t="s">
        <v>46</v>
      </c>
      <c r="T4" s="45" t="s">
        <v>281</v>
      </c>
      <c r="U4" s="45" t="s">
        <v>55</v>
      </c>
      <c r="V4" s="45" t="s">
        <v>281</v>
      </c>
      <c r="W4" s="45" t="s">
        <v>58</v>
      </c>
      <c r="X4" s="45" t="s">
        <v>281</v>
      </c>
      <c r="Y4" s="45" t="s">
        <v>64</v>
      </c>
      <c r="Z4" s="45" t="s">
        <v>281</v>
      </c>
      <c r="AA4" s="60"/>
      <c r="AB4" s="59"/>
      <c r="AC4"/>
      <c r="AD4"/>
      <c r="AE4"/>
      <c r="AF4"/>
      <c r="AG4"/>
      <c r="AH4"/>
      <c r="AI4"/>
      <c r="AJ4"/>
      <c r="AK4"/>
    </row>
    <row r="5" s="39" customFormat="1" ht="36" spans="1:37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 t="s">
        <v>367</v>
      </c>
      <c r="P5" s="57" t="s">
        <v>281</v>
      </c>
      <c r="Q5" s="45" t="s">
        <v>368</v>
      </c>
      <c r="R5" s="57" t="s">
        <v>281</v>
      </c>
      <c r="S5" s="45"/>
      <c r="T5" s="45"/>
      <c r="U5" s="45"/>
      <c r="V5" s="45"/>
      <c r="W5" s="45"/>
      <c r="X5" s="45"/>
      <c r="Y5" s="45"/>
      <c r="Z5" s="45"/>
      <c r="AA5" s="61"/>
      <c r="AB5" s="59"/>
      <c r="AC5"/>
      <c r="AD5"/>
      <c r="AE5"/>
      <c r="AF5"/>
      <c r="AG5"/>
      <c r="AH5"/>
      <c r="AI5"/>
      <c r="AJ5"/>
      <c r="AK5"/>
    </row>
    <row r="6" s="40" customFormat="1" spans="1:37">
      <c r="A6" s="46">
        <v>1</v>
      </c>
      <c r="B6" s="47" t="s">
        <v>34</v>
      </c>
      <c r="C6" s="47" t="s">
        <v>350</v>
      </c>
      <c r="D6" s="47" t="s">
        <v>351</v>
      </c>
      <c r="E6" s="48" t="s">
        <v>285</v>
      </c>
      <c r="F6" s="48">
        <v>4</v>
      </c>
      <c r="G6" s="47">
        <v>2019</v>
      </c>
      <c r="H6" s="48">
        <v>2020</v>
      </c>
      <c r="I6" s="48"/>
      <c r="J6" s="48">
        <v>0</v>
      </c>
      <c r="K6" s="48"/>
      <c r="L6" s="48">
        <v>0</v>
      </c>
      <c r="M6" s="48"/>
      <c r="N6" s="48">
        <v>0</v>
      </c>
      <c r="O6" s="48"/>
      <c r="P6" s="48">
        <v>0</v>
      </c>
      <c r="Q6" s="48">
        <v>1</v>
      </c>
      <c r="R6" s="48">
        <v>100</v>
      </c>
      <c r="S6" s="47"/>
      <c r="T6" s="47"/>
      <c r="U6" s="47"/>
      <c r="V6" s="47"/>
      <c r="W6" s="48">
        <v>3</v>
      </c>
      <c r="X6" s="48">
        <v>1500</v>
      </c>
      <c r="Y6" s="47"/>
      <c r="Z6" s="48">
        <v>0</v>
      </c>
      <c r="AA6" s="51">
        <f>J6+L6+N6+P6+R6+T6+V6+X6+Z6</f>
        <v>1600</v>
      </c>
      <c r="AB6" s="46"/>
      <c r="AC6"/>
      <c r="AD6"/>
      <c r="AE6"/>
      <c r="AF6"/>
      <c r="AG6"/>
      <c r="AH6"/>
      <c r="AI6"/>
      <c r="AJ6"/>
      <c r="AK6"/>
    </row>
    <row r="7" s="40" customFormat="1" spans="1:37">
      <c r="A7" s="46">
        <v>2</v>
      </c>
      <c r="B7" s="47" t="s">
        <v>34</v>
      </c>
      <c r="C7" s="47" t="s">
        <v>350</v>
      </c>
      <c r="D7" s="47" t="s">
        <v>352</v>
      </c>
      <c r="E7" s="48" t="s">
        <v>285</v>
      </c>
      <c r="F7" s="48">
        <v>1</v>
      </c>
      <c r="G7" s="47">
        <v>2019</v>
      </c>
      <c r="H7" s="48">
        <v>2020</v>
      </c>
      <c r="I7" s="48"/>
      <c r="J7" s="48">
        <v>0</v>
      </c>
      <c r="K7" s="48"/>
      <c r="L7" s="48">
        <v>0</v>
      </c>
      <c r="M7" s="48"/>
      <c r="N7" s="48">
        <v>0</v>
      </c>
      <c r="O7" s="48"/>
      <c r="P7" s="48">
        <v>0</v>
      </c>
      <c r="Q7" s="48">
        <v>1</v>
      </c>
      <c r="R7" s="48">
        <v>100</v>
      </c>
      <c r="S7" s="47"/>
      <c r="T7" s="47"/>
      <c r="U7" s="47"/>
      <c r="V7" s="47"/>
      <c r="W7" s="48">
        <v>3</v>
      </c>
      <c r="X7" s="48">
        <v>1500</v>
      </c>
      <c r="Y7" s="47"/>
      <c r="Z7" s="48">
        <v>0</v>
      </c>
      <c r="AA7" s="51">
        <f>J7+L7+N7+P7+R7+T7+V7+X7+Z7</f>
        <v>1600</v>
      </c>
      <c r="AB7" s="46"/>
      <c r="AC7"/>
      <c r="AD7"/>
      <c r="AE7"/>
      <c r="AF7"/>
      <c r="AG7"/>
      <c r="AH7"/>
      <c r="AI7"/>
      <c r="AJ7"/>
      <c r="AK7"/>
    </row>
    <row r="8" s="40" customFormat="1" spans="1:37">
      <c r="A8" s="46">
        <v>3</v>
      </c>
      <c r="B8" s="47" t="s">
        <v>34</v>
      </c>
      <c r="C8" s="47" t="s">
        <v>350</v>
      </c>
      <c r="D8" s="47" t="s">
        <v>353</v>
      </c>
      <c r="E8" s="48" t="s">
        <v>293</v>
      </c>
      <c r="F8" s="48">
        <v>1</v>
      </c>
      <c r="G8" s="47">
        <v>2016</v>
      </c>
      <c r="H8" s="48">
        <v>2020</v>
      </c>
      <c r="I8" s="48"/>
      <c r="J8" s="48">
        <v>0</v>
      </c>
      <c r="K8" s="48"/>
      <c r="L8" s="48">
        <v>0</v>
      </c>
      <c r="M8" s="48"/>
      <c r="N8" s="48">
        <v>0</v>
      </c>
      <c r="O8" s="48"/>
      <c r="P8" s="48">
        <v>0</v>
      </c>
      <c r="Q8" s="48">
        <v>1</v>
      </c>
      <c r="R8" s="48">
        <v>100</v>
      </c>
      <c r="S8" s="47"/>
      <c r="T8" s="47"/>
      <c r="U8" s="47"/>
      <c r="V8" s="47"/>
      <c r="W8" s="47">
        <v>2</v>
      </c>
      <c r="X8" s="48">
        <v>1000</v>
      </c>
      <c r="Y8" s="47"/>
      <c r="Z8" s="48">
        <v>0</v>
      </c>
      <c r="AA8" s="51">
        <f>J8+L8+N8+P8+R8+T8+V8+X8+Z8</f>
        <v>1100</v>
      </c>
      <c r="AB8" s="46"/>
      <c r="AC8"/>
      <c r="AD8"/>
      <c r="AE8"/>
      <c r="AF8"/>
      <c r="AG8"/>
      <c r="AH8"/>
      <c r="AI8"/>
      <c r="AJ8"/>
      <c r="AK8"/>
    </row>
    <row r="9" s="40" customFormat="1" spans="1:37">
      <c r="A9" s="46">
        <v>4</v>
      </c>
      <c r="B9" s="47" t="s">
        <v>34</v>
      </c>
      <c r="C9" s="47" t="s">
        <v>350</v>
      </c>
      <c r="D9" s="47" t="s">
        <v>354</v>
      </c>
      <c r="E9" s="48" t="s">
        <v>285</v>
      </c>
      <c r="F9" s="48">
        <v>3</v>
      </c>
      <c r="G9" s="47">
        <v>2018</v>
      </c>
      <c r="H9" s="48">
        <v>2020</v>
      </c>
      <c r="I9" s="48"/>
      <c r="J9" s="48">
        <v>0</v>
      </c>
      <c r="K9" s="48"/>
      <c r="L9" s="48">
        <v>0</v>
      </c>
      <c r="M9" s="48"/>
      <c r="N9" s="48">
        <v>0</v>
      </c>
      <c r="O9" s="48"/>
      <c r="P9" s="48">
        <v>0</v>
      </c>
      <c r="Q9" s="48">
        <v>2</v>
      </c>
      <c r="R9" s="48">
        <v>200</v>
      </c>
      <c r="S9" s="47"/>
      <c r="T9" s="47"/>
      <c r="U9" s="47"/>
      <c r="V9" s="47"/>
      <c r="W9" s="47">
        <v>4</v>
      </c>
      <c r="X9" s="48">
        <v>2000</v>
      </c>
      <c r="Y9" s="47"/>
      <c r="Z9" s="48">
        <v>0</v>
      </c>
      <c r="AA9" s="51">
        <f>J9+L9+N9+P9+R9+T9+V9+X9+Z9</f>
        <v>2200</v>
      </c>
      <c r="AB9" s="46"/>
      <c r="AC9"/>
      <c r="AD9"/>
      <c r="AE9"/>
      <c r="AF9"/>
      <c r="AG9"/>
      <c r="AH9"/>
      <c r="AI9"/>
      <c r="AJ9"/>
      <c r="AK9"/>
    </row>
    <row r="10" s="40" customFormat="1" spans="1:37">
      <c r="A10" s="46">
        <v>5</v>
      </c>
      <c r="B10" s="47" t="s">
        <v>34</v>
      </c>
      <c r="C10" s="47" t="s">
        <v>350</v>
      </c>
      <c r="D10" s="47" t="s">
        <v>355</v>
      </c>
      <c r="E10" s="48" t="s">
        <v>285</v>
      </c>
      <c r="F10" s="48">
        <v>4</v>
      </c>
      <c r="G10" s="48">
        <v>2019</v>
      </c>
      <c r="H10" s="48">
        <v>2020</v>
      </c>
      <c r="I10" s="48"/>
      <c r="J10" s="48">
        <v>0</v>
      </c>
      <c r="K10" s="48"/>
      <c r="L10" s="48">
        <v>0</v>
      </c>
      <c r="M10" s="48"/>
      <c r="N10" s="48">
        <v>0</v>
      </c>
      <c r="O10" s="48"/>
      <c r="P10" s="48">
        <v>0</v>
      </c>
      <c r="Q10" s="48">
        <v>6</v>
      </c>
      <c r="R10" s="48">
        <v>600</v>
      </c>
      <c r="S10" s="47"/>
      <c r="T10" s="47"/>
      <c r="U10" s="47"/>
      <c r="V10" s="47"/>
      <c r="W10" s="48">
        <v>3</v>
      </c>
      <c r="X10" s="48">
        <v>1500</v>
      </c>
      <c r="Y10" s="47"/>
      <c r="Z10" s="48">
        <v>0</v>
      </c>
      <c r="AA10" s="51">
        <f>J10+L10+N10+P10+R10+T10+V10+X10+Z10</f>
        <v>2100</v>
      </c>
      <c r="AB10" s="46"/>
      <c r="AC10"/>
      <c r="AD10"/>
      <c r="AE10"/>
      <c r="AF10"/>
      <c r="AG10"/>
      <c r="AH10"/>
      <c r="AI10"/>
      <c r="AJ10"/>
      <c r="AK10"/>
    </row>
    <row r="11" s="33" customFormat="1" spans="1:37">
      <c r="A11" s="49" t="s">
        <v>140</v>
      </c>
      <c r="B11" s="50"/>
      <c r="C11" s="50"/>
      <c r="D11" s="50"/>
      <c r="E11" s="50"/>
      <c r="F11" s="51">
        <f t="shared" ref="F11:AA11" si="0">SUM(F6:F10)</f>
        <v>13</v>
      </c>
      <c r="G11" s="52"/>
      <c r="H11" s="52"/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1">
        <f t="shared" si="0"/>
        <v>0</v>
      </c>
      <c r="O11" s="51">
        <f t="shared" si="0"/>
        <v>0</v>
      </c>
      <c r="P11" s="51">
        <f t="shared" si="0"/>
        <v>0</v>
      </c>
      <c r="Q11" s="51">
        <f t="shared" si="0"/>
        <v>11</v>
      </c>
      <c r="R11" s="51">
        <f t="shared" si="0"/>
        <v>1100</v>
      </c>
      <c r="S11" s="51">
        <f t="shared" si="0"/>
        <v>0</v>
      </c>
      <c r="T11" s="51">
        <f t="shared" si="0"/>
        <v>0</v>
      </c>
      <c r="U11" s="51">
        <f t="shared" si="0"/>
        <v>0</v>
      </c>
      <c r="V11" s="51">
        <f t="shared" si="0"/>
        <v>0</v>
      </c>
      <c r="W11" s="51">
        <f t="shared" si="0"/>
        <v>15</v>
      </c>
      <c r="X11" s="51">
        <f t="shared" si="0"/>
        <v>7500</v>
      </c>
      <c r="Y11" s="51">
        <f t="shared" si="0"/>
        <v>0</v>
      </c>
      <c r="Z11" s="51">
        <f t="shared" si="0"/>
        <v>0</v>
      </c>
      <c r="AA11" s="51">
        <f t="shared" si="0"/>
        <v>8600</v>
      </c>
      <c r="AB11" s="52"/>
      <c r="AC11"/>
      <c r="AD11"/>
      <c r="AE11"/>
      <c r="AF11"/>
      <c r="AG11"/>
      <c r="AH11"/>
      <c r="AI11"/>
      <c r="AJ11"/>
      <c r="AK11"/>
    </row>
    <row r="12" s="30" customFormat="1" ht="25" customHeight="1" spans="1:39">
      <c r="A12" s="53" t="s">
        <v>371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/>
      <c r="AF12"/>
      <c r="AG12"/>
      <c r="AH12"/>
      <c r="AI12"/>
      <c r="AJ12"/>
      <c r="AK12"/>
      <c r="AL12"/>
      <c r="AM12"/>
    </row>
    <row r="13" s="30" customFormat="1" ht="19" customHeight="1" spans="1:39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/>
      <c r="AF13"/>
      <c r="AG13"/>
      <c r="AH13"/>
      <c r="AI13"/>
      <c r="AJ13"/>
      <c r="AK13"/>
      <c r="AL13"/>
      <c r="AM13"/>
    </row>
    <row r="14" s="37" customFormat="1" spans="27:16380">
      <c r="AA14" s="41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</row>
    <row r="15" s="37" customFormat="1" spans="27:16380">
      <c r="AA15" s="41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</row>
    <row r="16" s="37" customFormat="1" spans="27:16380">
      <c r="AA16" s="41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</row>
    <row r="17" s="37" customFormat="1" spans="27:16380">
      <c r="AA17" s="41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</row>
    <row r="18" s="37" customFormat="1" spans="27:16380">
      <c r="AA18" s="41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</row>
    <row r="19" s="37" customFormat="1" spans="27:16380">
      <c r="AA19" s="41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</row>
    <row r="20" s="37" customFormat="1" spans="27:16380">
      <c r="AA20" s="41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</row>
    <row r="21" s="37" customFormat="1" spans="27:16380">
      <c r="AA21" s="4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="37" customFormat="1" spans="27:16380">
      <c r="AA22" s="41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</row>
    <row r="23" s="37" customFormat="1" spans="27:16380">
      <c r="AA23" s="41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</row>
    <row r="24" s="37" customFormat="1" spans="27:16380">
      <c r="AA24" s="41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</row>
    <row r="25" s="37" customFormat="1" spans="27:16380">
      <c r="AA25" s="41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</row>
    <row r="26" s="37" customFormat="1" spans="27:16380">
      <c r="AA26" s="41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</row>
    <row r="27" s="37" customFormat="1" spans="27:16380">
      <c r="AA27" s="41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</row>
    <row r="28" s="37" customFormat="1" spans="27:16380">
      <c r="AA28" s="41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</row>
    <row r="29" s="37" customFormat="1" spans="27:16380">
      <c r="AA29" s="41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</row>
    <row r="30" s="37" customFormat="1" spans="27:16380">
      <c r="AA30" s="41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</row>
    <row r="31" s="37" customFormat="1" spans="27:16380">
      <c r="AA31" s="4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37" customFormat="1" spans="27:16380">
      <c r="AA32" s="41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37" customFormat="1" spans="27:16380">
      <c r="AA33" s="41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37" customFormat="1" spans="27:16380">
      <c r="AA34" s="41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  <row r="35" s="37" customFormat="1" spans="27:16380">
      <c r="AA35" s="41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</row>
    <row r="36" s="37" customFormat="1" spans="27:16380">
      <c r="AA36" s="41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</row>
    <row r="37" s="37" customFormat="1" spans="27:16380">
      <c r="AA37" s="41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</row>
    <row r="38" s="37" customFormat="1" spans="27:16380">
      <c r="AA38" s="41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</row>
    <row r="39" s="37" customFormat="1" spans="27:16380">
      <c r="AA39" s="41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</row>
    <row r="40" s="37" customFormat="1" spans="27:16380">
      <c r="AA40" s="41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</row>
    <row r="41" s="37" customFormat="1" spans="27:16380">
      <c r="AA41" s="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</row>
    <row r="42" s="37" customFormat="1" spans="27:16380">
      <c r="AA42" s="41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</row>
    <row r="43" s="37" customFormat="1" spans="27:16380">
      <c r="AA43" s="41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</row>
    <row r="44" s="37" customFormat="1" spans="27:16380">
      <c r="AA44" s="41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</row>
    <row r="45" s="37" customFormat="1" spans="27:16380">
      <c r="AA45" s="41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37" customFormat="1" spans="27:16380">
      <c r="AA46" s="41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37" customFormat="1" spans="27:16380">
      <c r="AA47" s="41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37" customFormat="1" spans="27:16380">
      <c r="AA48" s="41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37" customFormat="1" spans="27:16380">
      <c r="AA49" s="41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37" customFormat="1" spans="27:16380">
      <c r="AA50" s="41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51" s="37" customFormat="1" spans="27:16380">
      <c r="AA51" s="4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</row>
    <row r="52" s="37" customFormat="1" spans="27:16380">
      <c r="AA52" s="41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</row>
    <row r="53" s="37" customFormat="1" spans="27:16380">
      <c r="AA53" s="41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</row>
    <row r="54" s="37" customFormat="1" spans="27:16380">
      <c r="AA54" s="41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</row>
    <row r="55" s="37" customFormat="1" spans="27:16380">
      <c r="AA55" s="41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="37" customFormat="1" spans="27:16380">
      <c r="AA56" s="41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</row>
    <row r="57" s="37" customFormat="1" spans="27:16380">
      <c r="AA57" s="41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</row>
    <row r="58" s="37" customFormat="1" spans="27:16380">
      <c r="AA58" s="41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</row>
    <row r="59" s="37" customFormat="1" spans="27:16380">
      <c r="AA59" s="41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</row>
    <row r="60" s="37" customFormat="1" spans="27:16380">
      <c r="AA60" s="41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</row>
    <row r="61" s="37" customFormat="1" spans="27:16380">
      <c r="AA61" s="4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</row>
    <row r="62" s="37" customFormat="1" spans="27:16380">
      <c r="AA62" s="41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</row>
    <row r="63" s="37" customFormat="1" spans="27:16380">
      <c r="AA63" s="41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</row>
    <row r="64" s="37" customFormat="1" spans="27:16380">
      <c r="AA64" s="41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</row>
    <row r="65" s="37" customFormat="1" spans="27:16380">
      <c r="AA65" s="41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</row>
    <row r="66" s="37" customFormat="1" spans="27:16380">
      <c r="AA66" s="41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</row>
    <row r="67" s="37" customFormat="1" spans="27:16380">
      <c r="AA67" s="41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</row>
    <row r="68" s="37" customFormat="1" spans="27:16380">
      <c r="AA68" s="41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</row>
    <row r="69" s="37" customFormat="1" spans="27:16380">
      <c r="AA69" s="41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</row>
    <row r="70" s="37" customFormat="1" spans="27:16380">
      <c r="AA70" s="41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</row>
    <row r="71" s="37" customFormat="1" spans="27:16380">
      <c r="AA71" s="4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</row>
    <row r="72" s="37" customFormat="1" spans="27:16380">
      <c r="AA72" s="41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</row>
    <row r="73" s="37" customFormat="1" spans="27:16380">
      <c r="AA73" s="41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="37" customFormat="1" spans="27:16380">
      <c r="AA74" s="41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37" customFormat="1" spans="27:16380">
      <c r="AA75" s="41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37" customFormat="1" spans="27:16380">
      <c r="AA76" s="41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37" customFormat="1" spans="27:16380">
      <c r="AA77" s="41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37" customFormat="1" spans="27:16380">
      <c r="AA78" s="41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37" customFormat="1" spans="27:16380">
      <c r="AA79" s="41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37" customFormat="1" spans="27:16380">
      <c r="AA80" s="41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37" customFormat="1" spans="27:16380">
      <c r="AA81" s="4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37" customFormat="1" spans="27:16380">
      <c r="AA82" s="41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37" customFormat="1" spans="27:16380">
      <c r="AA83" s="41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="37" customFormat="1" spans="27:16380">
      <c r="AA84" s="41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="37" customFormat="1" spans="27:16380">
      <c r="AA85" s="41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="37" customFormat="1" spans="27:16380">
      <c r="AA86" s="41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</row>
    <row r="87" s="37" customFormat="1" spans="27:16380">
      <c r="AA87" s="41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</row>
    <row r="88" s="37" customFormat="1" spans="27:16380">
      <c r="AA88" s="41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</row>
    <row r="89" s="37" customFormat="1" spans="27:16380">
      <c r="AA89" s="41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</row>
    <row r="90" s="37" customFormat="1" spans="27:16380">
      <c r="AA90" s="41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</row>
    <row r="91" s="37" customFormat="1" spans="27:16380">
      <c r="AA91" s="4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</row>
    <row r="92" s="37" customFormat="1" spans="27:16380">
      <c r="AA92" s="41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</row>
    <row r="93" s="37" customFormat="1" spans="27:16380">
      <c r="AA93" s="41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</row>
    <row r="94" s="37" customFormat="1" spans="27:16380">
      <c r="AA94" s="41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</row>
    <row r="95" s="37" customFormat="1" spans="27:16380">
      <c r="AA95" s="41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</row>
    <row r="96" s="37" customFormat="1" spans="27:16380">
      <c r="AA96" s="41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</row>
    <row r="97" s="37" customFormat="1" spans="27:16380">
      <c r="AA97" s="41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</row>
    <row r="98" s="37" customFormat="1" spans="27:16380">
      <c r="AA98" s="41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="37" customFormat="1" spans="27:16380">
      <c r="AA99" s="41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</row>
    <row r="100" s="37" customFormat="1" spans="27:16380">
      <c r="AA100" s="41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</row>
    <row r="101" s="37" customFormat="1" spans="27:16380">
      <c r="AA101" s="4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</row>
    <row r="102" s="37" customFormat="1" spans="27:16380">
      <c r="AA102" s="41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</row>
    <row r="103" s="37" customFormat="1" spans="27:16380">
      <c r="AA103" s="41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</row>
    <row r="104" s="37" customFormat="1" spans="27:16380">
      <c r="AA104" s="41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</row>
    <row r="105" s="37" customFormat="1" spans="27:16380">
      <c r="AA105" s="41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</row>
    <row r="106" s="37" customFormat="1" spans="27:16380">
      <c r="AA106" s="41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</row>
    <row r="107" s="37" customFormat="1" spans="27:16380">
      <c r="AA107" s="41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</row>
    <row r="108" s="37" customFormat="1" spans="27:16380">
      <c r="AA108" s="41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</row>
    <row r="109" s="37" customFormat="1" spans="27:16380">
      <c r="AA109" s="41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</row>
    <row r="110" s="37" customFormat="1" spans="27:16380">
      <c r="AA110" s="41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</row>
    <row r="111" s="37" customFormat="1" spans="27:16380">
      <c r="AA111" s="4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</row>
    <row r="112" s="37" customFormat="1" spans="27:16380">
      <c r="AA112" s="41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</row>
    <row r="113" s="37" customFormat="1" spans="27:16380">
      <c r="AA113" s="41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</row>
    <row r="114" s="37" customFormat="1" spans="27:16380">
      <c r="AA114" s="41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</row>
    <row r="115" s="37" customFormat="1" spans="27:16380">
      <c r="AA115" s="41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</row>
    <row r="116" s="37" customFormat="1" spans="27:16380">
      <c r="AA116" s="41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</row>
    <row r="117" s="37" customFormat="1" spans="27:16380">
      <c r="AA117" s="41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</row>
    <row r="118" s="37" customFormat="1" spans="27:16380">
      <c r="AA118" s="41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</row>
    <row r="119" s="37" customFormat="1" spans="27:16380">
      <c r="AA119" s="41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</row>
    <row r="120" s="37" customFormat="1" spans="27:16380">
      <c r="AA120" s="41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="37" customFormat="1" spans="27:16380">
      <c r="AA121" s="4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</row>
    <row r="122" s="37" customFormat="1" spans="27:16380">
      <c r="AA122" s="41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</row>
    <row r="123" s="37" customFormat="1" spans="27:16380">
      <c r="AA123" s="41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</row>
    <row r="124" s="37" customFormat="1" spans="27:16380">
      <c r="AA124" s="41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</row>
    <row r="125" s="37" customFormat="1" spans="27:16380">
      <c r="AA125" s="41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</row>
    <row r="126" s="37" customFormat="1" spans="27:16380">
      <c r="AA126" s="41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</row>
    <row r="127" s="37" customFormat="1" spans="27:16380">
      <c r="AA127" s="41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</row>
    <row r="128" s="37" customFormat="1" spans="27:16380">
      <c r="AA128" s="41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</row>
    <row r="129" s="37" customFormat="1" spans="27:16380">
      <c r="AA129" s="41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</row>
    <row r="130" s="37" customFormat="1" spans="27:16380">
      <c r="AA130" s="41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</row>
    <row r="131" s="37" customFormat="1" spans="27:16380">
      <c r="AA131" s="4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</row>
    <row r="132" s="37" customFormat="1" spans="27:16380">
      <c r="AA132" s="41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</row>
    <row r="133" s="37" customFormat="1" spans="27:16380">
      <c r="AA133" s="41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</row>
    <row r="134" s="37" customFormat="1" spans="27:16380">
      <c r="AA134" s="41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</row>
    <row r="135" s="37" customFormat="1" spans="27:16380">
      <c r="AA135" s="41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</row>
    <row r="136" s="37" customFormat="1" spans="27:16380">
      <c r="AA136" s="41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</row>
    <row r="137" s="37" customFormat="1" spans="27:16380">
      <c r="AA137" s="41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</row>
    <row r="138" s="37" customFormat="1" spans="27:16380">
      <c r="AA138" s="41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</row>
    <row r="139" s="37" customFormat="1" spans="27:16380">
      <c r="AA139" s="41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</row>
    <row r="140" s="37" customFormat="1" spans="27:16380">
      <c r="AA140" s="41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</row>
    <row r="141" s="37" customFormat="1" spans="27:16380">
      <c r="AA141" s="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="37" customFormat="1" spans="27:16380">
      <c r="AA142" s="41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</row>
    <row r="143" s="37" customFormat="1" spans="27:16380">
      <c r="AA143" s="41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</row>
    <row r="144" s="37" customFormat="1" spans="27:16380">
      <c r="AA144" s="41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</row>
    <row r="145" s="37" customFormat="1" spans="27:16380">
      <c r="AA145" s="41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</row>
    <row r="146" s="37" customFormat="1" spans="27:16380">
      <c r="AA146" s="41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</row>
    <row r="147" s="37" customFormat="1" spans="27:16380">
      <c r="AA147" s="41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</row>
    <row r="148" s="37" customFormat="1" spans="27:16380">
      <c r="AA148" s="41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</row>
    <row r="149" s="37" customFormat="1" spans="27:16380">
      <c r="AA149" s="41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</row>
    <row r="150" s="37" customFormat="1" spans="27:16380">
      <c r="AA150" s="41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</row>
    <row r="151" s="37" customFormat="1" spans="27:16380">
      <c r="AA151" s="4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</row>
    <row r="152" s="37" customFormat="1" spans="27:16380">
      <c r="AA152" s="41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</row>
    <row r="153" s="37" customFormat="1" spans="27:16380">
      <c r="AA153" s="41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</row>
    <row r="154" s="37" customFormat="1" spans="27:16380">
      <c r="AA154" s="41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</row>
    <row r="155" s="37" customFormat="1" spans="27:16380">
      <c r="AA155" s="41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</row>
    <row r="156" s="37" customFormat="1" spans="27:16380">
      <c r="AA156" s="41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</row>
    <row r="157" s="37" customFormat="1" spans="27:16380">
      <c r="AA157" s="41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</row>
    <row r="158" s="37" customFormat="1" spans="27:16380">
      <c r="AA158" s="41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</row>
    <row r="159" s="37" customFormat="1" spans="27:16380">
      <c r="AA159" s="41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</row>
    <row r="160" s="37" customFormat="1" spans="27:16380">
      <c r="AA160" s="41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</row>
    <row r="161" s="37" customFormat="1" spans="27:16380">
      <c r="AA161" s="4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</row>
    <row r="162" s="37" customFormat="1" spans="27:16380">
      <c r="AA162" s="41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</row>
    <row r="163" s="37" customFormat="1" spans="27:16380">
      <c r="AA163" s="41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="37" customFormat="1" spans="27:16380">
      <c r="AA164" s="41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</row>
    <row r="165" s="37" customFormat="1" spans="27:16380">
      <c r="AA165" s="41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</row>
    <row r="166" s="37" customFormat="1" spans="27:16380">
      <c r="AA166" s="41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</row>
    <row r="167" s="37" customFormat="1" spans="27:16380">
      <c r="AA167" s="41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</row>
    <row r="168" s="37" customFormat="1" spans="27:16380">
      <c r="AA168" s="41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</row>
    <row r="169" s="37" customFormat="1" spans="27:16380">
      <c r="AA169" s="41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</row>
    <row r="170" s="37" customFormat="1" spans="27:16380">
      <c r="AA170" s="41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</row>
    <row r="171" s="37" customFormat="1" spans="27:16380">
      <c r="AA171" s="4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</row>
    <row r="172" s="37" customFormat="1" spans="27:16380">
      <c r="AA172" s="41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</row>
    <row r="173" s="37" customFormat="1" spans="27:16380">
      <c r="AA173" s="41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</row>
    <row r="174" s="37" customFormat="1" spans="27:16380">
      <c r="AA174" s="41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</row>
    <row r="175" s="37" customFormat="1" spans="27:16380">
      <c r="AA175" s="41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</row>
    <row r="176" s="37" customFormat="1" spans="27:16380">
      <c r="AA176" s="41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</row>
    <row r="177" s="37" customFormat="1" spans="27:16380">
      <c r="AA177" s="41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</row>
    <row r="178" s="37" customFormat="1" spans="27:16380">
      <c r="AA178" s="41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</row>
    <row r="179" s="37" customFormat="1" spans="27:16380">
      <c r="AA179" s="41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</row>
    <row r="180" s="37" customFormat="1" spans="27:16380">
      <c r="AA180" s="41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</row>
    <row r="181" s="37" customFormat="1" spans="27:16380">
      <c r="AA181" s="4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</row>
    <row r="182" s="37" customFormat="1" spans="27:16380">
      <c r="AA182" s="41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</row>
    <row r="183" s="37" customFormat="1" spans="27:16380">
      <c r="AA183" s="41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  <c r="XEZ183"/>
    </row>
    <row r="184" s="37" customFormat="1" spans="27:16380">
      <c r="AA184" s="41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  <c r="XEZ184"/>
    </row>
    <row r="185" s="37" customFormat="1" spans="27:16340">
      <c r="AA185" s="41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</row>
    <row r="186" s="37" customFormat="1" spans="27:16340">
      <c r="AA186" s="41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</row>
    <row r="187" s="37" customFormat="1" spans="27:16340">
      <c r="AA187" s="41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</row>
    <row r="188" s="37" customFormat="1" spans="27:16340">
      <c r="AA188" s="41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</row>
    <row r="189" s="37" customFormat="1" spans="27:16340">
      <c r="AA189" s="41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</row>
    <row r="190" s="37" customFormat="1" spans="27:16340">
      <c r="AA190" s="41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</row>
    <row r="191" s="37" customFormat="1" spans="27:16340">
      <c r="AA191" s="4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</row>
    <row r="192" s="37" customFormat="1" spans="27:16340">
      <c r="AA192" s="41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</row>
    <row r="193" s="37" customFormat="1" spans="27:16340">
      <c r="AA193" s="41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</row>
    <row r="194" s="37" customFormat="1" spans="27:16340">
      <c r="AA194" s="41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</row>
    <row r="195" s="37" customFormat="1" spans="27:16340">
      <c r="AA195" s="41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</row>
    <row r="196" s="37" customFormat="1" spans="27:16340">
      <c r="AA196" s="41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</row>
    <row r="197" s="37" customFormat="1" spans="27:16340">
      <c r="AA197" s="41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</row>
    <row r="198" s="37" customFormat="1" spans="27:16340">
      <c r="AA198" s="41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</row>
    <row r="199" s="37" customFormat="1" spans="27:16340">
      <c r="AA199" s="41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</row>
    <row r="200" s="37" customFormat="1" spans="27:16340">
      <c r="AA200" s="41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</row>
    <row r="201" s="37" customFormat="1" spans="27:16340">
      <c r="AA201" s="4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</row>
    <row r="202" s="37" customFormat="1" spans="27:16340">
      <c r="AA202" s="41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</row>
    <row r="203" s="37" customFormat="1" spans="27:16340">
      <c r="AA203" s="41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</row>
    <row r="204" s="37" customFormat="1" spans="27:16340">
      <c r="AA204" s="41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</row>
    <row r="205" s="37" customFormat="1" spans="27:16340">
      <c r="AA205" s="41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</row>
    <row r="206" s="37" customFormat="1" spans="27:16340">
      <c r="AA206" s="41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</row>
    <row r="207" s="37" customFormat="1" spans="27:16340">
      <c r="AA207" s="41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</row>
    <row r="208" s="37" customFormat="1" spans="27:16340">
      <c r="AA208" s="41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</row>
    <row r="209" s="37" customFormat="1" spans="27:16340">
      <c r="AA209" s="41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</row>
    <row r="210" s="37" customFormat="1" spans="27:16340">
      <c r="AA210" s="41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</row>
    <row r="211" s="37" customFormat="1" spans="27:16340">
      <c r="AA211" s="4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</row>
    <row r="212" s="37" customFormat="1" spans="27:16340">
      <c r="AA212" s="41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</row>
    <row r="213" s="37" customFormat="1" spans="27:16340">
      <c r="AA213" s="41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</row>
    <row r="214" s="37" customFormat="1" spans="27:16340">
      <c r="AA214" s="41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</row>
    <row r="215" s="37" customFormat="1" spans="27:16380">
      <c r="AA215" s="41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</row>
    <row r="216" s="37" customFormat="1" spans="27:16380">
      <c r="AA216" s="41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</row>
    <row r="217" s="37" customFormat="1" spans="27:16380">
      <c r="AA217" s="41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</row>
    <row r="218" s="37" customFormat="1" spans="27:16380">
      <c r="AA218" s="41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</row>
    <row r="219" s="37" customFormat="1" spans="27:16380">
      <c r="AA219" s="41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</row>
    <row r="220" s="37" customFormat="1" spans="27:16380">
      <c r="AA220" s="41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</row>
    <row r="221" s="37" customFormat="1" spans="27:16380">
      <c r="AA221" s="4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</row>
    <row r="222" s="37" customFormat="1" spans="27:16380">
      <c r="AA222" s="41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</row>
    <row r="223" s="37" customFormat="1" spans="27:16380">
      <c r="AA223" s="41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</row>
    <row r="224" s="37" customFormat="1" spans="27:16380">
      <c r="AA224" s="41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</row>
    <row r="225" s="37" customFormat="1" spans="27:16380">
      <c r="AA225" s="41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</row>
    <row r="226" s="37" customFormat="1" spans="27:16380">
      <c r="AA226" s="41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  <c r="XEZ226"/>
    </row>
    <row r="227" s="37" customFormat="1" spans="27:16380">
      <c r="AA227" s="41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  <c r="XEZ227"/>
    </row>
    <row r="228" s="37" customFormat="1" spans="27:16380">
      <c r="AA228" s="41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  <c r="XEZ228"/>
    </row>
    <row r="229" s="37" customFormat="1" spans="27:16380">
      <c r="AA229" s="41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  <c r="XEZ229"/>
    </row>
    <row r="230" s="37" customFormat="1" spans="27:16340">
      <c r="AA230" s="41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</row>
    <row r="231" s="37" customFormat="1" spans="27:16340">
      <c r="AA231" s="4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</row>
    <row r="232" s="37" customFormat="1" spans="27:16340">
      <c r="AA232" s="41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</row>
    <row r="233" s="37" customFormat="1" spans="27:16340">
      <c r="AA233" s="41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</row>
    <row r="234" s="37" customFormat="1" spans="27:16340">
      <c r="AA234" s="41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</row>
    <row r="235" s="37" customFormat="1" spans="27:16340">
      <c r="AA235" s="41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</row>
    <row r="236" s="37" customFormat="1" spans="27:16340">
      <c r="AA236" s="41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</row>
    <row r="237" s="37" customFormat="1" spans="27:16340">
      <c r="AA237" s="41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</row>
    <row r="238" s="37" customFormat="1" spans="27:16340">
      <c r="AA238" s="41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</row>
    <row r="239" s="37" customFormat="1" spans="27:16340">
      <c r="AA239" s="41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</row>
    <row r="240" s="37" customFormat="1" spans="27:16340">
      <c r="AA240" s="41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</row>
    <row r="241" s="37" customFormat="1" spans="27:16340">
      <c r="AA241" s="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</row>
    <row r="242" s="37" customFormat="1" spans="27:16340">
      <c r="AA242" s="41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</row>
    <row r="243" s="37" customFormat="1" spans="27:16340">
      <c r="AA243" s="41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</row>
    <row r="244" s="37" customFormat="1" spans="27:16340">
      <c r="AA244" s="41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</row>
    <row r="245" s="37" customFormat="1" spans="27:16340">
      <c r="AA245" s="41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</row>
    <row r="246" s="37" customFormat="1" spans="27:16340">
      <c r="AA246" s="41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</row>
    <row r="247" s="37" customFormat="1" spans="27:16340">
      <c r="AA247" s="41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</row>
    <row r="248" s="37" customFormat="1" spans="27:16340">
      <c r="AA248" s="41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</row>
    <row r="249" s="37" customFormat="1" spans="27:16380">
      <c r="AA249" s="41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</row>
    <row r="250" s="37" customFormat="1" spans="27:16380">
      <c r="AA250" s="41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</row>
    <row r="251" s="37" customFormat="1" spans="27:16380">
      <c r="AA251" s="4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</row>
    <row r="252" s="37" customFormat="1" spans="27:16380">
      <c r="AA252" s="41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</row>
    <row r="253" s="37" customFormat="1" spans="27:16380">
      <c r="AA253" s="41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</row>
    <row r="254" s="37" customFormat="1" spans="27:16380">
      <c r="AA254" s="41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</row>
    <row r="255" s="37" customFormat="1" spans="27:16380">
      <c r="AA255" s="41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</row>
    <row r="256" s="37" customFormat="1" spans="27:16380">
      <c r="AA256" s="41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</row>
    <row r="257" s="37" customFormat="1" spans="27:16380">
      <c r="AA257" s="41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</row>
    <row r="258" s="37" customFormat="1" spans="27:16380">
      <c r="AA258" s="41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</row>
    <row r="259" s="37" customFormat="1" spans="27:16380">
      <c r="AA259" s="41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</row>
    <row r="260" s="37" customFormat="1" spans="27:16380">
      <c r="AA260" s="41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</row>
    <row r="261" s="37" customFormat="1" spans="27:16380">
      <c r="AA261" s="4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</row>
    <row r="262" s="37" customFormat="1" spans="27:16380">
      <c r="AA262" s="41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</row>
    <row r="263" s="37" customFormat="1" spans="27:16380">
      <c r="AA263" s="41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</row>
    <row r="264" s="37" customFormat="1" spans="27:16380">
      <c r="AA264" s="41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</row>
    <row r="265" s="37" customFormat="1" spans="27:16380">
      <c r="AA265" s="41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</row>
    <row r="266" s="37" customFormat="1" spans="27:16380">
      <c r="AA266" s="41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</row>
    <row r="267" s="37" customFormat="1" spans="27:16380">
      <c r="AA267" s="41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  <c r="XDN267"/>
      <c r="XDO267"/>
      <c r="XDP267"/>
      <c r="XDQ267"/>
      <c r="XDR267"/>
      <c r="XDS267"/>
      <c r="XDT267"/>
      <c r="XDU267"/>
      <c r="XDV267"/>
      <c r="XDW267"/>
      <c r="XDX267"/>
      <c r="XDY267"/>
      <c r="XDZ267"/>
      <c r="XEA267"/>
      <c r="XEB267"/>
      <c r="XEC267"/>
      <c r="XED267"/>
      <c r="XEE267"/>
      <c r="XEF267"/>
      <c r="XEG267"/>
      <c r="XEH267"/>
      <c r="XEI267"/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  <c r="XEZ267"/>
    </row>
    <row r="268" s="37" customFormat="1" spans="27:16380">
      <c r="AA268" s="41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  <c r="XDN268"/>
      <c r="XDO268"/>
      <c r="XDP268"/>
      <c r="XDQ268"/>
      <c r="XDR268"/>
      <c r="XDS268"/>
      <c r="XDT268"/>
      <c r="XDU268"/>
      <c r="XDV268"/>
      <c r="XDW268"/>
      <c r="XDX268"/>
      <c r="XDY268"/>
      <c r="XDZ268"/>
      <c r="XEA268"/>
      <c r="XEB268"/>
      <c r="XEC268"/>
      <c r="XED268"/>
      <c r="XEE268"/>
      <c r="XEF268"/>
      <c r="XEG268"/>
      <c r="XEH268"/>
      <c r="XEI268"/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  <c r="XEZ268"/>
    </row>
    <row r="269" s="37" customFormat="1" spans="27:16380">
      <c r="AA269" s="41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  <c r="XDN269"/>
      <c r="XDO269"/>
      <c r="XDP269"/>
      <c r="XDQ269"/>
      <c r="XDR269"/>
      <c r="XDS269"/>
      <c r="XDT269"/>
      <c r="XDU269"/>
      <c r="XDV269"/>
      <c r="XDW269"/>
      <c r="XDX269"/>
      <c r="XDY269"/>
      <c r="XDZ269"/>
      <c r="XEA269"/>
      <c r="XEB269"/>
      <c r="XEC269"/>
      <c r="XED269"/>
      <c r="XEE269"/>
      <c r="XEF269"/>
      <c r="XEG269"/>
      <c r="XEH269"/>
      <c r="XEI269"/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  <c r="XEZ269"/>
    </row>
    <row r="270" s="37" customFormat="1" spans="27:16380">
      <c r="AA270" s="41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  <c r="XDN270"/>
      <c r="XDO270"/>
      <c r="XDP270"/>
      <c r="XDQ270"/>
      <c r="XDR270"/>
      <c r="XDS270"/>
      <c r="XDT270"/>
      <c r="XDU270"/>
      <c r="XDV270"/>
      <c r="XDW270"/>
      <c r="XDX270"/>
      <c r="XDY270"/>
      <c r="XDZ270"/>
      <c r="XEA270"/>
      <c r="XEB270"/>
      <c r="XEC270"/>
      <c r="XED270"/>
      <c r="XEE270"/>
      <c r="XEF270"/>
      <c r="XEG270"/>
      <c r="XEH270"/>
      <c r="XEI270"/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  <c r="XEZ270"/>
    </row>
    <row r="271" s="37" customFormat="1" spans="27:16340">
      <c r="AA271" s="4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</row>
    <row r="272" s="37" customFormat="1" spans="27:16340">
      <c r="AA272" s="41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</row>
    <row r="273" s="37" customFormat="1" spans="27:16380">
      <c r="AA273" s="41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</row>
    <row r="274" s="37" customFormat="1" spans="27:16380">
      <c r="AA274" s="41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</row>
    <row r="275" s="37" customFormat="1" spans="27:16380">
      <c r="AA275" s="41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</row>
    <row r="276" s="37" customFormat="1" spans="27:16380">
      <c r="AA276" s="41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</row>
    <row r="277" s="37" customFormat="1" spans="27:16380">
      <c r="AA277" s="41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</row>
    <row r="278" s="37" customFormat="1" spans="27:16380">
      <c r="AA278" s="41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</row>
    <row r="279" s="37" customFormat="1" spans="27:16380">
      <c r="AA279" s="41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</row>
    <row r="280" s="37" customFormat="1" spans="27:16380">
      <c r="AA280" s="41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</row>
    <row r="281" s="37" customFormat="1" spans="27:16380">
      <c r="AA281" s="4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</row>
    <row r="282" s="37" customFormat="1" spans="27:16380">
      <c r="AA282" s="41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</row>
    <row r="283" s="37" customFormat="1" spans="27:16380">
      <c r="AA283" s="41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</row>
    <row r="284" s="37" customFormat="1" spans="27:16380">
      <c r="AA284" s="41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</row>
    <row r="285" s="37" customFormat="1" spans="27:16380">
      <c r="AA285" s="41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</row>
    <row r="286" s="37" customFormat="1" spans="27:16380">
      <c r="AA286" s="41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</row>
    <row r="287" s="37" customFormat="1" spans="27:16380">
      <c r="AA287" s="41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</row>
    <row r="288" s="37" customFormat="1" spans="27:16380">
      <c r="AA288" s="41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</row>
    <row r="289" s="37" customFormat="1" spans="27:16380">
      <c r="AA289" s="41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</row>
    <row r="290" s="37" customFormat="1" spans="27:16380">
      <c r="AA290" s="41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</row>
    <row r="291" s="37" customFormat="1" spans="27:16380">
      <c r="AA291" s="4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</row>
    <row r="292" s="37" customFormat="1" spans="27:16380">
      <c r="AA292" s="41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</row>
    <row r="293" s="37" customFormat="1" spans="27:16380">
      <c r="AA293" s="41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</row>
    <row r="294" s="37" customFormat="1" spans="27:16380">
      <c r="AA294" s="41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</row>
    <row r="295" s="37" customFormat="1" spans="27:16380">
      <c r="AA295" s="41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</row>
    <row r="296" s="37" customFormat="1" spans="27:16380">
      <c r="AA296" s="41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</row>
    <row r="297" s="37" customFormat="1" spans="27:16380">
      <c r="AA297" s="41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</row>
    <row r="298" s="37" customFormat="1" spans="27:16380">
      <c r="AA298" s="41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</row>
    <row r="299" s="37" customFormat="1" spans="27:16380">
      <c r="AA299" s="41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</row>
    <row r="300" s="37" customFormat="1" spans="27:16380">
      <c r="AA300" s="41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</row>
    <row r="301" s="37" customFormat="1" spans="27:16380">
      <c r="AA301" s="4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</row>
    <row r="302" s="37" customFormat="1" spans="27:16380">
      <c r="AA302" s="41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  <c r="XDN302"/>
      <c r="XDO302"/>
      <c r="XDP302"/>
      <c r="XDQ302"/>
      <c r="XDR302"/>
      <c r="XDS302"/>
      <c r="XDT302"/>
      <c r="XDU302"/>
      <c r="XDV302"/>
      <c r="XDW302"/>
      <c r="XDX302"/>
      <c r="XDY302"/>
      <c r="XDZ302"/>
      <c r="XEA302"/>
      <c r="XEB302"/>
      <c r="XEC302"/>
      <c r="XED302"/>
      <c r="XEE302"/>
      <c r="XEF302"/>
      <c r="XEG302"/>
      <c r="XEH302"/>
      <c r="XEI302"/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  <c r="XEZ302"/>
    </row>
    <row r="303" s="37" customFormat="1" spans="27:16380">
      <c r="AA303" s="41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  <c r="XDN303"/>
      <c r="XDO303"/>
      <c r="XDP303"/>
      <c r="XDQ303"/>
      <c r="XDR303"/>
      <c r="XDS303"/>
      <c r="XDT303"/>
      <c r="XDU303"/>
      <c r="XDV303"/>
      <c r="XDW303"/>
      <c r="XDX303"/>
      <c r="XDY303"/>
      <c r="XDZ303"/>
      <c r="XEA303"/>
      <c r="XEB303"/>
      <c r="XEC303"/>
      <c r="XED303"/>
      <c r="XEE303"/>
      <c r="XEF303"/>
      <c r="XEG303"/>
      <c r="XEH303"/>
      <c r="XEI303"/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  <c r="XEZ303"/>
    </row>
    <row r="304" s="37" customFormat="1" spans="27:16380">
      <c r="AA304" s="41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  <c r="XDN304"/>
      <c r="XDO304"/>
      <c r="XDP304"/>
      <c r="XDQ304"/>
      <c r="XDR304"/>
      <c r="XDS304"/>
      <c r="XDT304"/>
      <c r="XDU304"/>
      <c r="XDV304"/>
      <c r="XDW304"/>
      <c r="XDX304"/>
      <c r="XDY304"/>
      <c r="XDZ304"/>
      <c r="XEA304"/>
      <c r="XEB304"/>
      <c r="XEC304"/>
      <c r="XED304"/>
      <c r="XEE304"/>
      <c r="XEF304"/>
      <c r="XEG304"/>
      <c r="XEH304"/>
      <c r="XEI304"/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  <c r="XEZ304"/>
    </row>
    <row r="305" s="37" customFormat="1" spans="27:16380">
      <c r="AA305" s="41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  <c r="XDN305"/>
      <c r="XDO305"/>
      <c r="XDP305"/>
      <c r="XDQ305"/>
      <c r="XDR305"/>
      <c r="XDS305"/>
      <c r="XDT305"/>
      <c r="XDU305"/>
      <c r="XDV305"/>
      <c r="XDW305"/>
      <c r="XDX305"/>
      <c r="XDY305"/>
      <c r="XDZ305"/>
      <c r="XEA305"/>
      <c r="XEB305"/>
      <c r="XEC305"/>
      <c r="XED305"/>
      <c r="XEE305"/>
      <c r="XEF305"/>
      <c r="XEG305"/>
      <c r="XEH305"/>
      <c r="XEI305"/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  <c r="XEZ305"/>
    </row>
    <row r="306" s="37" customFormat="1" spans="27:16340">
      <c r="AA306" s="41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</row>
    <row r="307" s="37" customFormat="1" spans="27:16340">
      <c r="AA307" s="41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</row>
    <row r="308" s="37" customFormat="1" spans="27:16340">
      <c r="AA308" s="41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</row>
    <row r="309" s="37" customFormat="1" spans="27:16340">
      <c r="AA309" s="41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</row>
    <row r="310" s="37" customFormat="1" spans="27:16370">
      <c r="AA310" s="41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</row>
    <row r="311" s="37" customFormat="1" spans="27:16370">
      <c r="AA311" s="4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</row>
    <row r="312" s="37" customFormat="1" spans="27:16370">
      <c r="AA312" s="41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</row>
    <row r="313" s="37" customFormat="1" spans="27:16370">
      <c r="AA313" s="41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</row>
    <row r="314" s="37" customFormat="1" spans="27:16370">
      <c r="AA314" s="41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</row>
    <row r="315" s="37" customFormat="1" spans="27:16370">
      <c r="AA315" s="41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</row>
    <row r="316" s="37" customFormat="1" spans="27:16370">
      <c r="AA316" s="41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</row>
    <row r="317" s="37" customFormat="1" spans="27:16370">
      <c r="AA317" s="41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</row>
    <row r="318" s="37" customFormat="1" spans="27:16370">
      <c r="AA318" s="41"/>
      <c r="XCG318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</row>
    <row r="319" s="37" customFormat="1" spans="27:16370">
      <c r="AA319" s="41"/>
      <c r="XCG319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</row>
    <row r="320" s="37" customFormat="1" spans="27:16370">
      <c r="AA320" s="41"/>
      <c r="XCG320"/>
      <c r="XCH320"/>
      <c r="XCI320"/>
      <c r="XCJ320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  <c r="XDJ320"/>
      <c r="XDK320"/>
      <c r="XDL320"/>
      <c r="XDM320"/>
      <c r="XDN320"/>
      <c r="XDO320"/>
      <c r="XDP320"/>
      <c r="XDQ320"/>
      <c r="XDR320"/>
      <c r="XDS320"/>
      <c r="XDT320"/>
      <c r="XDU320"/>
      <c r="XDV320"/>
      <c r="XDW320"/>
      <c r="XDX320"/>
      <c r="XDY320"/>
      <c r="XDZ320"/>
      <c r="XEA320"/>
      <c r="XEB320"/>
      <c r="XEC320"/>
      <c r="XED320"/>
      <c r="XEE320"/>
      <c r="XEF320"/>
      <c r="XEG320"/>
      <c r="XEH320"/>
      <c r="XEI320"/>
      <c r="XEJ320"/>
      <c r="XEK320"/>
      <c r="XEL320"/>
      <c r="XEM320"/>
      <c r="XEN320"/>
      <c r="XEO320"/>
      <c r="XEP320"/>
    </row>
    <row r="321" s="37" customFormat="1" spans="27:16370">
      <c r="AA321" s="4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  <c r="XDM321"/>
      <c r="XDN321"/>
      <c r="XDO321"/>
      <c r="XDP321"/>
      <c r="XDQ321"/>
      <c r="XDR321"/>
      <c r="XDS321"/>
      <c r="XDT321"/>
      <c r="XDU321"/>
      <c r="XDV321"/>
      <c r="XDW321"/>
      <c r="XDX321"/>
      <c r="XDY321"/>
      <c r="XDZ321"/>
      <c r="XEA321"/>
      <c r="XEB321"/>
      <c r="XEC321"/>
      <c r="XED321"/>
      <c r="XEE321"/>
      <c r="XEF321"/>
      <c r="XEG321"/>
      <c r="XEH321"/>
      <c r="XEI321"/>
      <c r="XEJ321"/>
      <c r="XEK321"/>
      <c r="XEL321"/>
      <c r="XEM321"/>
      <c r="XEN321"/>
      <c r="XEO321"/>
      <c r="XEP321"/>
    </row>
  </sheetData>
  <mergeCells count="30">
    <mergeCell ref="A1:AB1"/>
    <mergeCell ref="A2:W2"/>
    <mergeCell ref="I3:T3"/>
    <mergeCell ref="U3:Z3"/>
    <mergeCell ref="O4:R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A12:AD13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17"/>
  <sheetViews>
    <sheetView workbookViewId="0">
      <selection activeCell="D3" sqref="D$1:D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80833333333333" style="37" customWidth="1"/>
    <col min="5" max="5" width="5.25" style="37" customWidth="1"/>
    <col min="6" max="6" width="5.39166666666667" style="37" customWidth="1"/>
    <col min="7" max="7" width="7.225" style="37" customWidth="1"/>
    <col min="8" max="8" width="5.25" style="37" customWidth="1"/>
    <col min="9" max="24" width="5.5" style="37" customWidth="1"/>
    <col min="25" max="25" width="7.59166666666667" style="37" customWidth="1"/>
    <col min="26" max="26" width="6.5" style="37" customWidth="1"/>
    <col min="27" max="27" width="7.875" style="41" customWidth="1"/>
    <col min="28" max="28" width="10.25" style="37" customWidth="1"/>
    <col min="29" max="16308" width="8.75" style="37"/>
    <col min="16341" max="16381" width="8.75" style="37"/>
    <col min="16382" max="16382" width="5.625" style="37"/>
    <col min="16383" max="16384" width="8.75" style="37"/>
  </cols>
  <sheetData>
    <row r="1" s="37" customFormat="1" ht="31.5" spans="1:37">
      <c r="A1" s="42" t="s">
        <v>376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/>
      <c r="AD1"/>
      <c r="AE1"/>
      <c r="AF1"/>
      <c r="AG1"/>
      <c r="AH1"/>
      <c r="AI1"/>
      <c r="AJ1"/>
      <c r="AK1"/>
    </row>
    <row r="2" s="38" customFormat="1" ht="20" customHeight="1" spans="1:227">
      <c r="A2" s="43" t="s">
        <v>377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</row>
    <row r="3" s="39" customFormat="1" ht="22" customHeight="1" spans="1:28">
      <c r="A3" s="44" t="s">
        <v>7</v>
      </c>
      <c r="B3" s="45" t="s">
        <v>365</v>
      </c>
      <c r="C3" s="45" t="s">
        <v>134</v>
      </c>
      <c r="D3" s="45" t="s">
        <v>273</v>
      </c>
      <c r="E3" s="45" t="s">
        <v>274</v>
      </c>
      <c r="F3" s="45" t="s">
        <v>275</v>
      </c>
      <c r="G3" s="45" t="s">
        <v>276</v>
      </c>
      <c r="H3" s="45" t="s">
        <v>277</v>
      </c>
      <c r="I3" s="54" t="s">
        <v>278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4" t="s">
        <v>279</v>
      </c>
      <c r="V3" s="55"/>
      <c r="W3" s="55"/>
      <c r="X3" s="55"/>
      <c r="Y3" s="55"/>
      <c r="Z3" s="56"/>
      <c r="AA3" s="58" t="s">
        <v>280</v>
      </c>
      <c r="AB3" s="59" t="s">
        <v>23</v>
      </c>
    </row>
    <row r="4" s="39" customFormat="1" spans="1:37">
      <c r="A4" s="44"/>
      <c r="B4" s="45"/>
      <c r="C4" s="45"/>
      <c r="D4" s="45"/>
      <c r="E4" s="45"/>
      <c r="F4" s="45"/>
      <c r="G4" s="45"/>
      <c r="H4" s="45"/>
      <c r="I4" s="45" t="s">
        <v>32</v>
      </c>
      <c r="J4" s="45" t="s">
        <v>281</v>
      </c>
      <c r="K4" s="45" t="s">
        <v>39</v>
      </c>
      <c r="L4" s="45" t="s">
        <v>281</v>
      </c>
      <c r="M4" s="45" t="s">
        <v>41</v>
      </c>
      <c r="N4" s="45" t="s">
        <v>281</v>
      </c>
      <c r="O4" s="45" t="s">
        <v>366</v>
      </c>
      <c r="P4" s="45"/>
      <c r="Q4" s="45"/>
      <c r="R4" s="45"/>
      <c r="S4" s="45" t="s">
        <v>46</v>
      </c>
      <c r="T4" s="45" t="s">
        <v>281</v>
      </c>
      <c r="U4" s="45" t="s">
        <v>55</v>
      </c>
      <c r="V4" s="45" t="s">
        <v>281</v>
      </c>
      <c r="W4" s="45" t="s">
        <v>58</v>
      </c>
      <c r="X4" s="45" t="s">
        <v>281</v>
      </c>
      <c r="Y4" s="45" t="s">
        <v>64</v>
      </c>
      <c r="Z4" s="45" t="s">
        <v>281</v>
      </c>
      <c r="AA4" s="60"/>
      <c r="AB4" s="59"/>
      <c r="AC4"/>
      <c r="AD4"/>
      <c r="AE4"/>
      <c r="AF4"/>
      <c r="AG4"/>
      <c r="AH4"/>
      <c r="AI4"/>
      <c r="AJ4"/>
      <c r="AK4"/>
    </row>
    <row r="5" s="39" customFormat="1" ht="48" spans="1:37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 t="s">
        <v>367</v>
      </c>
      <c r="P5" s="57" t="s">
        <v>281</v>
      </c>
      <c r="Q5" s="45" t="s">
        <v>368</v>
      </c>
      <c r="R5" s="57" t="s">
        <v>281</v>
      </c>
      <c r="S5" s="45"/>
      <c r="T5" s="45"/>
      <c r="U5" s="45"/>
      <c r="V5" s="45"/>
      <c r="W5" s="45"/>
      <c r="X5" s="45"/>
      <c r="Y5" s="45"/>
      <c r="Z5" s="45"/>
      <c r="AA5" s="61"/>
      <c r="AB5" s="59"/>
      <c r="AC5"/>
      <c r="AD5"/>
      <c r="AE5"/>
      <c r="AF5"/>
      <c r="AG5"/>
      <c r="AH5"/>
      <c r="AI5"/>
      <c r="AJ5"/>
      <c r="AK5"/>
    </row>
    <row r="6" s="40" customFormat="1" spans="1:37">
      <c r="A6" s="46">
        <v>1</v>
      </c>
      <c r="B6" s="47" t="s">
        <v>34</v>
      </c>
      <c r="C6" s="47" t="s">
        <v>201</v>
      </c>
      <c r="D6" s="47" t="s">
        <v>347</v>
      </c>
      <c r="E6" s="48" t="s">
        <v>293</v>
      </c>
      <c r="F6" s="48">
        <v>3</v>
      </c>
      <c r="G6" s="47">
        <v>2019</v>
      </c>
      <c r="H6" s="48">
        <v>2020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7"/>
      <c r="T6" s="47"/>
      <c r="U6" s="47"/>
      <c r="V6" s="47"/>
      <c r="W6" s="47"/>
      <c r="X6" s="48"/>
      <c r="Y6" s="47">
        <v>200</v>
      </c>
      <c r="Z6" s="48">
        <v>2600</v>
      </c>
      <c r="AA6" s="51">
        <f>J6+L6+N6+P6+R6+T6+V6+X6+Z6</f>
        <v>2600</v>
      </c>
      <c r="AB6" s="46"/>
      <c r="AC6"/>
      <c r="AD6"/>
      <c r="AE6"/>
      <c r="AF6"/>
      <c r="AG6"/>
      <c r="AH6"/>
      <c r="AI6"/>
      <c r="AJ6"/>
      <c r="AK6"/>
    </row>
    <row r="7" s="33" customFormat="1" spans="1:37">
      <c r="A7" s="49" t="s">
        <v>140</v>
      </c>
      <c r="B7" s="50"/>
      <c r="C7" s="50"/>
      <c r="D7" s="50"/>
      <c r="E7" s="50"/>
      <c r="F7" s="51">
        <f t="shared" ref="F7:AA7" si="0">SUM(F6:F6)</f>
        <v>3</v>
      </c>
      <c r="G7" s="52"/>
      <c r="H7" s="52"/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51">
        <f t="shared" si="0"/>
        <v>0</v>
      </c>
      <c r="X7" s="51">
        <f t="shared" si="0"/>
        <v>0</v>
      </c>
      <c r="Y7" s="51">
        <f t="shared" si="0"/>
        <v>200</v>
      </c>
      <c r="Z7" s="51">
        <f t="shared" si="0"/>
        <v>2600</v>
      </c>
      <c r="AA7" s="51">
        <f t="shared" si="0"/>
        <v>2600</v>
      </c>
      <c r="AB7" s="52"/>
      <c r="AC7"/>
      <c r="AD7"/>
      <c r="AE7"/>
      <c r="AF7"/>
      <c r="AG7"/>
      <c r="AH7"/>
      <c r="AI7"/>
      <c r="AJ7"/>
      <c r="AK7"/>
    </row>
    <row r="8" s="30" customFormat="1" ht="25" customHeight="1" spans="1:39">
      <c r="A8" s="53" t="s">
        <v>371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/>
      <c r="AF8"/>
      <c r="AG8"/>
      <c r="AH8"/>
      <c r="AI8"/>
      <c r="AJ8"/>
      <c r="AK8"/>
      <c r="AL8"/>
      <c r="AM8"/>
    </row>
    <row r="9" s="30" customFormat="1" ht="19" customHeight="1" spans="1:39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/>
      <c r="AF9"/>
      <c r="AG9"/>
      <c r="AH9"/>
      <c r="AI9"/>
      <c r="AJ9"/>
      <c r="AK9"/>
      <c r="AL9"/>
      <c r="AM9"/>
    </row>
    <row r="10" s="37" customFormat="1" spans="27:16380">
      <c r="AA10" s="41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</row>
    <row r="11" s="37" customFormat="1" spans="27:16380">
      <c r="AA11" s="4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</row>
    <row r="12" s="37" customFormat="1" spans="27:16380">
      <c r="AA12" s="41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="37" customFormat="1" spans="27:16380">
      <c r="AA13" s="41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</row>
    <row r="14" s="37" customFormat="1" spans="27:16380">
      <c r="AA14" s="41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</row>
    <row r="15" s="37" customFormat="1" spans="27:16380">
      <c r="AA15" s="41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</row>
    <row r="16" s="37" customFormat="1" spans="27:16380">
      <c r="AA16" s="41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</row>
    <row r="17" s="37" customFormat="1" spans="27:16380">
      <c r="AA17" s="41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</row>
    <row r="18" s="37" customFormat="1" spans="27:16380">
      <c r="AA18" s="41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</row>
    <row r="19" s="37" customFormat="1" spans="27:16380">
      <c r="AA19" s="41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</row>
    <row r="20" s="37" customFormat="1" spans="27:16380">
      <c r="AA20" s="41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</row>
    <row r="21" s="37" customFormat="1" spans="27:16380">
      <c r="AA21" s="4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="37" customFormat="1" spans="27:16380">
      <c r="AA22" s="41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</row>
    <row r="23" s="37" customFormat="1" spans="27:16380">
      <c r="AA23" s="41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</row>
    <row r="24" s="37" customFormat="1" spans="27:16380">
      <c r="AA24" s="41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</row>
    <row r="25" s="37" customFormat="1" spans="27:16380">
      <c r="AA25" s="41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</row>
    <row r="26" s="37" customFormat="1" spans="27:16380">
      <c r="AA26" s="41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</row>
    <row r="27" s="37" customFormat="1" spans="27:16380">
      <c r="AA27" s="41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</row>
    <row r="28" s="37" customFormat="1" spans="27:16380">
      <c r="AA28" s="41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</row>
    <row r="29" s="37" customFormat="1" spans="27:16380">
      <c r="AA29" s="41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</row>
    <row r="30" s="37" customFormat="1" spans="27:16380">
      <c r="AA30" s="41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</row>
    <row r="31" s="37" customFormat="1" spans="27:16380">
      <c r="AA31" s="4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37" customFormat="1" spans="27:16380">
      <c r="AA32" s="41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37" customFormat="1" spans="27:16380">
      <c r="AA33" s="41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37" customFormat="1" spans="27:16380">
      <c r="AA34" s="41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  <row r="35" s="37" customFormat="1" spans="27:16380">
      <c r="AA35" s="41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</row>
    <row r="36" s="37" customFormat="1" spans="27:16380">
      <c r="AA36" s="41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</row>
    <row r="37" s="37" customFormat="1" spans="27:16380">
      <c r="AA37" s="41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</row>
    <row r="38" s="37" customFormat="1" spans="27:16380">
      <c r="AA38" s="41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</row>
    <row r="39" s="37" customFormat="1" spans="27:16380">
      <c r="AA39" s="41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</row>
    <row r="40" s="37" customFormat="1" spans="27:16380">
      <c r="AA40" s="41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</row>
    <row r="41" s="37" customFormat="1" spans="27:16380">
      <c r="AA41" s="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</row>
    <row r="42" s="37" customFormat="1" spans="27:16380">
      <c r="AA42" s="41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</row>
    <row r="43" s="37" customFormat="1" spans="27:16380">
      <c r="AA43" s="41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</row>
    <row r="44" s="37" customFormat="1" spans="27:16380">
      <c r="AA44" s="41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</row>
    <row r="45" s="37" customFormat="1" spans="27:16380">
      <c r="AA45" s="41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37" customFormat="1" spans="27:16380">
      <c r="AA46" s="41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37" customFormat="1" spans="27:16380">
      <c r="AA47" s="41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37" customFormat="1" spans="27:16380">
      <c r="AA48" s="41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37" customFormat="1" spans="27:16380">
      <c r="AA49" s="41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37" customFormat="1" spans="27:16380">
      <c r="AA50" s="41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51" s="37" customFormat="1" spans="27:16380">
      <c r="AA51" s="4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</row>
    <row r="52" s="37" customFormat="1" spans="27:16380">
      <c r="AA52" s="41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</row>
    <row r="53" s="37" customFormat="1" spans="27:16380">
      <c r="AA53" s="41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</row>
    <row r="54" s="37" customFormat="1" spans="27:16380">
      <c r="AA54" s="41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</row>
    <row r="55" s="37" customFormat="1" spans="27:16380">
      <c r="AA55" s="41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="37" customFormat="1" spans="27:16380">
      <c r="AA56" s="41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</row>
    <row r="57" s="37" customFormat="1" spans="27:16380">
      <c r="AA57" s="41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</row>
    <row r="58" s="37" customFormat="1" spans="27:16380">
      <c r="AA58" s="41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</row>
    <row r="59" s="37" customFormat="1" spans="27:16380">
      <c r="AA59" s="41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</row>
    <row r="60" s="37" customFormat="1" spans="27:16380">
      <c r="AA60" s="41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</row>
    <row r="61" s="37" customFormat="1" spans="27:16380">
      <c r="AA61" s="4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</row>
    <row r="62" s="37" customFormat="1" spans="27:16380">
      <c r="AA62" s="41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</row>
    <row r="63" s="37" customFormat="1" spans="27:16380">
      <c r="AA63" s="41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</row>
    <row r="64" s="37" customFormat="1" spans="27:16380">
      <c r="AA64" s="41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</row>
    <row r="65" s="37" customFormat="1" spans="27:16380">
      <c r="AA65" s="41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</row>
    <row r="66" s="37" customFormat="1" spans="27:16380">
      <c r="AA66" s="41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</row>
    <row r="67" s="37" customFormat="1" spans="27:16380">
      <c r="AA67" s="41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</row>
    <row r="68" s="37" customFormat="1" spans="27:16380">
      <c r="AA68" s="41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</row>
    <row r="69" s="37" customFormat="1" spans="27:16380">
      <c r="AA69" s="41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</row>
    <row r="70" s="37" customFormat="1" spans="27:16380">
      <c r="AA70" s="41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</row>
    <row r="71" s="37" customFormat="1" spans="27:16380">
      <c r="AA71" s="4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</row>
    <row r="72" s="37" customFormat="1" spans="27:16380">
      <c r="AA72" s="41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</row>
    <row r="73" s="37" customFormat="1" spans="27:16380">
      <c r="AA73" s="41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</row>
    <row r="74" s="37" customFormat="1" spans="27:16380">
      <c r="AA74" s="41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37" customFormat="1" spans="27:16380">
      <c r="AA75" s="41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37" customFormat="1" spans="27:16380">
      <c r="AA76" s="41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37" customFormat="1" spans="27:16380">
      <c r="AA77" s="41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37" customFormat="1" spans="27:16380">
      <c r="AA78" s="41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37" customFormat="1" spans="27:16380">
      <c r="AA79" s="41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37" customFormat="1" spans="27:16380">
      <c r="AA80" s="41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37" customFormat="1" spans="27:16380">
      <c r="AA81" s="4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37" customFormat="1" spans="27:16380">
      <c r="AA82" s="41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37" customFormat="1" spans="27:16380">
      <c r="AA83" s="41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</row>
    <row r="84" s="37" customFormat="1" spans="27:16380">
      <c r="AA84" s="41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</row>
    <row r="85" s="37" customFormat="1" spans="27:16380">
      <c r="AA85" s="41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</row>
    <row r="86" s="37" customFormat="1" spans="27:16380">
      <c r="AA86" s="41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</row>
    <row r="87" s="37" customFormat="1" spans="27:16380">
      <c r="AA87" s="41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</row>
    <row r="88" s="37" customFormat="1" spans="27:16380">
      <c r="AA88" s="41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</row>
    <row r="89" s="37" customFormat="1" spans="27:16380">
      <c r="AA89" s="41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</row>
    <row r="90" s="37" customFormat="1" spans="27:16380">
      <c r="AA90" s="41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</row>
    <row r="91" s="37" customFormat="1" spans="27:16380">
      <c r="AA91" s="4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</row>
    <row r="92" s="37" customFormat="1" spans="27:16380">
      <c r="AA92" s="41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</row>
    <row r="93" s="37" customFormat="1" spans="27:16380">
      <c r="AA93" s="41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</row>
    <row r="94" s="37" customFormat="1" spans="27:16380">
      <c r="AA94" s="41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</row>
    <row r="95" s="37" customFormat="1" spans="27:16380">
      <c r="AA95" s="41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</row>
    <row r="96" s="37" customFormat="1" spans="27:16380">
      <c r="AA96" s="41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</row>
    <row r="97" s="37" customFormat="1" spans="27:16380">
      <c r="AA97" s="41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</row>
    <row r="98" s="37" customFormat="1" spans="27:16380">
      <c r="AA98" s="41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="37" customFormat="1" spans="27:16380">
      <c r="AA99" s="41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</row>
    <row r="100" s="37" customFormat="1" spans="27:16380">
      <c r="AA100" s="41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</row>
    <row r="101" s="37" customFormat="1" spans="27:16380">
      <c r="AA101" s="4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</row>
    <row r="102" s="37" customFormat="1" spans="27:16380">
      <c r="AA102" s="41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</row>
    <row r="103" s="37" customFormat="1" spans="27:16380">
      <c r="AA103" s="41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</row>
    <row r="104" s="37" customFormat="1" spans="27:16380">
      <c r="AA104" s="41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</row>
    <row r="105" s="37" customFormat="1" spans="27:16380">
      <c r="AA105" s="41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</row>
    <row r="106" s="37" customFormat="1" spans="27:16380">
      <c r="AA106" s="41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</row>
    <row r="107" s="37" customFormat="1" spans="27:16380">
      <c r="AA107" s="41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</row>
    <row r="108" s="37" customFormat="1" spans="27:16380">
      <c r="AA108" s="41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</row>
    <row r="109" s="37" customFormat="1" spans="27:16380">
      <c r="AA109" s="41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</row>
    <row r="110" s="37" customFormat="1" spans="27:16380">
      <c r="AA110" s="41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</row>
    <row r="111" s="37" customFormat="1" spans="27:16380">
      <c r="AA111" s="4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</row>
    <row r="112" s="37" customFormat="1" spans="27:16380">
      <c r="AA112" s="41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</row>
    <row r="113" s="37" customFormat="1" spans="27:16380">
      <c r="AA113" s="41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</row>
    <row r="114" s="37" customFormat="1" spans="27:16380">
      <c r="AA114" s="41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</row>
    <row r="115" s="37" customFormat="1" spans="27:16380">
      <c r="AA115" s="41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</row>
    <row r="116" s="37" customFormat="1" spans="27:16380">
      <c r="AA116" s="41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</row>
    <row r="117" s="37" customFormat="1" spans="27:16380">
      <c r="AA117" s="41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</row>
    <row r="118" s="37" customFormat="1" spans="27:16380">
      <c r="AA118" s="41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</row>
    <row r="119" s="37" customFormat="1" spans="27:16380">
      <c r="AA119" s="41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</row>
    <row r="120" s="37" customFormat="1" spans="27:16380">
      <c r="AA120" s="41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="37" customFormat="1" spans="27:16380">
      <c r="AA121" s="4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</row>
    <row r="122" s="37" customFormat="1" spans="27:16380">
      <c r="AA122" s="41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</row>
    <row r="123" s="37" customFormat="1" spans="27:16380">
      <c r="AA123" s="41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</row>
    <row r="124" s="37" customFormat="1" spans="27:16380">
      <c r="AA124" s="41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</row>
    <row r="125" s="37" customFormat="1" spans="27:16380">
      <c r="AA125" s="41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</row>
    <row r="126" s="37" customFormat="1" spans="27:16380">
      <c r="AA126" s="41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</row>
    <row r="127" s="37" customFormat="1" spans="27:16380">
      <c r="AA127" s="41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</row>
    <row r="128" s="37" customFormat="1" spans="27:16380">
      <c r="AA128" s="41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</row>
    <row r="129" s="37" customFormat="1" spans="27:16380">
      <c r="AA129" s="41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</row>
    <row r="130" s="37" customFormat="1" spans="27:16380">
      <c r="AA130" s="41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</row>
    <row r="131" s="37" customFormat="1" spans="27:16380">
      <c r="AA131" s="4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</row>
    <row r="132" s="37" customFormat="1" spans="27:16380">
      <c r="AA132" s="41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</row>
    <row r="133" s="37" customFormat="1" spans="27:16380">
      <c r="AA133" s="41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</row>
    <row r="134" s="37" customFormat="1" spans="27:16380">
      <c r="AA134" s="41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</row>
    <row r="135" s="37" customFormat="1" spans="27:16380">
      <c r="AA135" s="41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</row>
    <row r="136" s="37" customFormat="1" spans="27:16380">
      <c r="AA136" s="41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</row>
    <row r="137" s="37" customFormat="1" spans="27:16380">
      <c r="AA137" s="41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</row>
    <row r="138" s="37" customFormat="1" spans="27:16380">
      <c r="AA138" s="41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</row>
    <row r="139" s="37" customFormat="1" spans="27:16380">
      <c r="AA139" s="41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</row>
    <row r="140" s="37" customFormat="1" spans="27:16380">
      <c r="AA140" s="41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</row>
    <row r="141" s="37" customFormat="1" spans="27:16380">
      <c r="AA141" s="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="37" customFormat="1" spans="27:16380">
      <c r="AA142" s="41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</row>
    <row r="143" s="37" customFormat="1" spans="27:16380">
      <c r="AA143" s="41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</row>
    <row r="144" s="37" customFormat="1" spans="27:16380">
      <c r="AA144" s="41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</row>
    <row r="145" s="37" customFormat="1" spans="27:16380">
      <c r="AA145" s="41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</row>
    <row r="146" s="37" customFormat="1" spans="27:16380">
      <c r="AA146" s="41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</row>
    <row r="147" s="37" customFormat="1" spans="27:16380">
      <c r="AA147" s="41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</row>
    <row r="148" s="37" customFormat="1" spans="27:16380">
      <c r="AA148" s="41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</row>
    <row r="149" s="37" customFormat="1" spans="27:16380">
      <c r="AA149" s="41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</row>
    <row r="150" s="37" customFormat="1" spans="27:16380">
      <c r="AA150" s="41"/>
      <c r="XCG150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</row>
    <row r="151" s="37" customFormat="1" spans="27:16380">
      <c r="AA151" s="4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</row>
    <row r="152" s="37" customFormat="1" spans="27:16380">
      <c r="AA152" s="41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</row>
    <row r="153" s="37" customFormat="1" spans="27:16380">
      <c r="AA153" s="41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</row>
    <row r="154" s="37" customFormat="1" spans="27:16380">
      <c r="AA154" s="41"/>
      <c r="XCG154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</row>
    <row r="155" s="37" customFormat="1" spans="27:16380">
      <c r="AA155" s="41"/>
      <c r="XCG155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</row>
    <row r="156" s="37" customFormat="1" spans="27:16380">
      <c r="AA156" s="41"/>
      <c r="XCG156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</row>
    <row r="157" s="37" customFormat="1" spans="27:16380">
      <c r="AA157" s="41"/>
      <c r="XCG157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</row>
    <row r="158" s="37" customFormat="1" spans="27:16380">
      <c r="AA158" s="41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</row>
    <row r="159" s="37" customFormat="1" spans="27:16380">
      <c r="AA159" s="41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</row>
    <row r="160" s="37" customFormat="1" spans="27:16380">
      <c r="AA160" s="41"/>
      <c r="XCG160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</row>
    <row r="161" s="37" customFormat="1" spans="27:16380">
      <c r="AA161" s="41"/>
      <c r="XCG16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</row>
    <row r="162" s="37" customFormat="1" spans="27:16380">
      <c r="AA162" s="41"/>
      <c r="XCG162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</row>
    <row r="163" s="37" customFormat="1" spans="27:16380">
      <c r="AA163" s="41"/>
      <c r="XCG163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="37" customFormat="1" spans="27:16380">
      <c r="AA164" s="41"/>
      <c r="XCG164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</row>
    <row r="165" s="37" customFormat="1" spans="27:16380">
      <c r="AA165" s="41"/>
      <c r="XCG165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</row>
    <row r="166" s="37" customFormat="1" spans="27:16380">
      <c r="AA166" s="41"/>
      <c r="XCG166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</row>
    <row r="167" s="37" customFormat="1" spans="27:16380">
      <c r="AA167" s="41"/>
      <c r="XCG167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</row>
    <row r="168" s="37" customFormat="1" spans="27:16380">
      <c r="AA168" s="41"/>
      <c r="XCG168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</row>
    <row r="169" s="37" customFormat="1" spans="27:16380">
      <c r="AA169" s="41"/>
      <c r="XCG169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</row>
    <row r="170" s="37" customFormat="1" spans="27:16380">
      <c r="AA170" s="41"/>
      <c r="XCG170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</row>
    <row r="171" s="37" customFormat="1" spans="27:16380">
      <c r="AA171" s="41"/>
      <c r="XCG17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</row>
    <row r="172" s="37" customFormat="1" spans="27:16380">
      <c r="AA172" s="41"/>
      <c r="XCG172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</row>
    <row r="173" s="37" customFormat="1" spans="27:16380">
      <c r="AA173" s="41"/>
      <c r="XCG173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</row>
    <row r="174" s="37" customFormat="1" spans="27:16380">
      <c r="AA174" s="41"/>
      <c r="XCG174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</row>
    <row r="175" s="37" customFormat="1" spans="27:16380">
      <c r="AA175" s="41"/>
      <c r="XCG175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</row>
    <row r="176" s="37" customFormat="1" spans="27:16380">
      <c r="AA176" s="41"/>
      <c r="XCG176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</row>
    <row r="177" s="37" customFormat="1" spans="27:16380">
      <c r="AA177" s="41"/>
      <c r="XCG177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</row>
    <row r="178" s="37" customFormat="1" spans="27:16380">
      <c r="AA178" s="41"/>
      <c r="XCG178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</row>
    <row r="179" s="37" customFormat="1" spans="27:16380">
      <c r="AA179" s="41"/>
      <c r="XCG179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</row>
    <row r="180" s="37" customFormat="1" spans="27:16380">
      <c r="AA180" s="41"/>
      <c r="XCG180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</row>
    <row r="181" s="37" customFormat="1" spans="27:16340">
      <c r="AA181" s="4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</row>
    <row r="182" s="37" customFormat="1" spans="27:16340">
      <c r="AA182" s="41"/>
      <c r="XCG182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</row>
    <row r="183" s="37" customFormat="1" spans="27:16340">
      <c r="AA183" s="41"/>
      <c r="XCG183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</row>
    <row r="184" s="37" customFormat="1" spans="27:16340">
      <c r="AA184" s="41"/>
      <c r="XCG184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</row>
    <row r="185" s="37" customFormat="1" spans="27:16340">
      <c r="AA185" s="41"/>
      <c r="XCG185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</row>
    <row r="186" s="37" customFormat="1" spans="27:16340">
      <c r="AA186" s="41"/>
      <c r="XCG186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</row>
    <row r="187" s="37" customFormat="1" spans="27:16340">
      <c r="AA187" s="41"/>
      <c r="XCG187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</row>
    <row r="188" s="37" customFormat="1" spans="27:16340">
      <c r="AA188" s="41"/>
      <c r="XCG188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</row>
    <row r="189" s="37" customFormat="1" spans="27:16340">
      <c r="AA189" s="41"/>
      <c r="XCG189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</row>
    <row r="190" s="37" customFormat="1" spans="27:16340">
      <c r="AA190" s="41"/>
      <c r="XCG190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</row>
    <row r="191" s="37" customFormat="1" spans="27:16340">
      <c r="AA191" s="41"/>
      <c r="XCG19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</row>
    <row r="192" s="37" customFormat="1" spans="27:16340">
      <c r="AA192" s="41"/>
      <c r="XCG192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</row>
    <row r="193" s="37" customFormat="1" spans="27:16340">
      <c r="AA193" s="41"/>
      <c r="XCG193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</row>
    <row r="194" s="37" customFormat="1" spans="27:16340">
      <c r="AA194" s="41"/>
      <c r="XCG194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</row>
    <row r="195" s="37" customFormat="1" spans="27:16340">
      <c r="AA195" s="41"/>
      <c r="XCG195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</row>
    <row r="196" s="37" customFormat="1" spans="27:16340">
      <c r="AA196" s="41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</row>
    <row r="197" s="37" customFormat="1" spans="27:16340">
      <c r="AA197" s="41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</row>
    <row r="198" s="37" customFormat="1" spans="27:16340">
      <c r="AA198" s="41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</row>
    <row r="199" s="37" customFormat="1" spans="27:16340">
      <c r="AA199" s="41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</row>
    <row r="200" s="37" customFormat="1" spans="27:16340">
      <c r="AA200" s="41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</row>
    <row r="201" s="37" customFormat="1" spans="27:16340">
      <c r="AA201" s="4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</row>
    <row r="202" s="37" customFormat="1" spans="27:16340">
      <c r="AA202" s="41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</row>
    <row r="203" s="37" customFormat="1" spans="27:16340">
      <c r="AA203" s="41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</row>
    <row r="204" s="37" customFormat="1" spans="27:16340">
      <c r="AA204" s="41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</row>
    <row r="205" s="37" customFormat="1" spans="27:16340">
      <c r="AA205" s="41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</row>
    <row r="206" s="37" customFormat="1" spans="27:16340">
      <c r="AA206" s="41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</row>
    <row r="207" s="37" customFormat="1" spans="27:16340">
      <c r="AA207" s="41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</row>
    <row r="208" s="37" customFormat="1" spans="27:16340">
      <c r="AA208" s="41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</row>
    <row r="209" s="37" customFormat="1" spans="27:16340">
      <c r="AA209" s="41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</row>
    <row r="210" s="37" customFormat="1" spans="27:16340">
      <c r="AA210" s="41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</row>
    <row r="211" s="37" customFormat="1" spans="27:16380">
      <c r="AA211" s="4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</row>
    <row r="212" s="37" customFormat="1" spans="27:16380">
      <c r="AA212" s="41"/>
      <c r="XCG212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  <c r="XEZ212"/>
    </row>
    <row r="213" s="37" customFormat="1" spans="27:16380">
      <c r="AA213" s="41"/>
      <c r="XCG213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</row>
    <row r="214" s="37" customFormat="1" spans="27:16380">
      <c r="AA214" s="41"/>
      <c r="XCG214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</row>
    <row r="215" s="37" customFormat="1" spans="27:16380">
      <c r="AA215" s="41"/>
      <c r="XCG215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</row>
    <row r="216" s="37" customFormat="1" spans="27:16380">
      <c r="AA216" s="41"/>
      <c r="XCG216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</row>
    <row r="217" s="37" customFormat="1" spans="27:16380">
      <c r="AA217" s="41"/>
      <c r="XCG217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</row>
    <row r="218" s="37" customFormat="1" spans="27:16380">
      <c r="AA218" s="41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</row>
    <row r="219" s="37" customFormat="1" spans="27:16380">
      <c r="AA219" s="41"/>
      <c r="XCG219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</row>
    <row r="220" s="37" customFormat="1" spans="27:16380">
      <c r="AA220" s="41"/>
      <c r="XCG220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</row>
    <row r="221" s="37" customFormat="1" spans="27:16380">
      <c r="AA221" s="41"/>
      <c r="XCG22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</row>
    <row r="222" s="37" customFormat="1" spans="27:16380">
      <c r="AA222" s="41"/>
      <c r="XCG222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</row>
    <row r="223" s="37" customFormat="1" spans="27:16380">
      <c r="AA223" s="41"/>
      <c r="XCG223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</row>
    <row r="224" s="37" customFormat="1" spans="27:16380">
      <c r="AA224" s="41"/>
      <c r="XCG224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</row>
    <row r="225" s="37" customFormat="1" spans="27:16380">
      <c r="AA225" s="41"/>
      <c r="XCG225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</row>
    <row r="226" s="37" customFormat="1" spans="27:16340">
      <c r="AA226" s="41"/>
      <c r="XCG226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</row>
    <row r="227" s="37" customFormat="1" spans="27:16340">
      <c r="AA227" s="41"/>
      <c r="XCG227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</row>
    <row r="228" s="37" customFormat="1" spans="27:16340">
      <c r="AA228" s="41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</row>
    <row r="229" s="37" customFormat="1" spans="27:16340">
      <c r="AA229" s="41"/>
      <c r="XCG229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</row>
    <row r="230" s="37" customFormat="1" spans="27:16340">
      <c r="AA230" s="41"/>
      <c r="XCG230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</row>
    <row r="231" s="37" customFormat="1" spans="27:16340">
      <c r="AA231" s="41"/>
      <c r="XCG23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</row>
    <row r="232" s="37" customFormat="1" spans="27:16340">
      <c r="AA232" s="41"/>
      <c r="XCG232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</row>
    <row r="233" s="37" customFormat="1" spans="27:16340">
      <c r="AA233" s="41"/>
      <c r="XCG233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</row>
    <row r="234" s="37" customFormat="1" spans="27:16340">
      <c r="AA234" s="41"/>
      <c r="XCG234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</row>
    <row r="235" s="37" customFormat="1" spans="27:16340">
      <c r="AA235" s="41"/>
      <c r="XCG235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</row>
    <row r="236" s="37" customFormat="1" spans="27:16340">
      <c r="AA236" s="41"/>
      <c r="XCG236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</row>
    <row r="237" s="37" customFormat="1" spans="27:16340">
      <c r="AA237" s="41"/>
      <c r="XCG237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</row>
    <row r="238" s="37" customFormat="1" spans="27:16340">
      <c r="AA238" s="41"/>
      <c r="XCG238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</row>
    <row r="239" s="37" customFormat="1" spans="27:16340">
      <c r="AA239" s="41"/>
      <c r="XCG239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</row>
    <row r="240" s="37" customFormat="1" spans="27:16340">
      <c r="AA240" s="41"/>
      <c r="XCG240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</row>
    <row r="241" s="37" customFormat="1" spans="27:16340">
      <c r="AA241" s="41"/>
      <c r="XCG2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</row>
    <row r="242" s="37" customFormat="1" spans="27:16340">
      <c r="AA242" s="41"/>
      <c r="XCG242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</row>
    <row r="243" s="37" customFormat="1" spans="27:16340">
      <c r="AA243" s="41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</row>
    <row r="244" s="37" customFormat="1" spans="27:16340">
      <c r="AA244" s="41"/>
      <c r="XCG244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</row>
    <row r="245" s="37" customFormat="1" spans="27:16380">
      <c r="AA245" s="41"/>
      <c r="XCG245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  <c r="XDM245"/>
      <c r="XDN245"/>
      <c r="XDO245"/>
      <c r="XDP245"/>
      <c r="XDQ245"/>
      <c r="XDR245"/>
      <c r="XDS245"/>
      <c r="XDT245"/>
      <c r="XDU245"/>
      <c r="XDV245"/>
      <c r="XDW245"/>
      <c r="XDX245"/>
      <c r="XDY245"/>
      <c r="XDZ245"/>
      <c r="XEA245"/>
      <c r="XEB245"/>
      <c r="XEC245"/>
      <c r="XED245"/>
      <c r="XEE245"/>
      <c r="XEF245"/>
      <c r="XEG245"/>
      <c r="XEH245"/>
      <c r="XEI245"/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  <c r="XEZ245"/>
    </row>
    <row r="246" s="37" customFormat="1" spans="27:16380">
      <c r="AA246" s="41"/>
      <c r="XCG246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  <c r="XDN246"/>
      <c r="XDO246"/>
      <c r="XDP246"/>
      <c r="XDQ246"/>
      <c r="XDR246"/>
      <c r="XDS246"/>
      <c r="XDT246"/>
      <c r="XDU246"/>
      <c r="XDV246"/>
      <c r="XDW246"/>
      <c r="XDX246"/>
      <c r="XDY246"/>
      <c r="XDZ246"/>
      <c r="XEA246"/>
      <c r="XEB246"/>
      <c r="XEC246"/>
      <c r="XED246"/>
      <c r="XEE246"/>
      <c r="XEF246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  <c r="XEZ246"/>
    </row>
    <row r="247" s="37" customFormat="1" spans="27:16380">
      <c r="AA247" s="41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</row>
    <row r="248" s="37" customFormat="1" spans="27:16380">
      <c r="AA248" s="41"/>
      <c r="XCG248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</row>
    <row r="249" s="37" customFormat="1" spans="27:16380">
      <c r="AA249" s="41"/>
      <c r="XCG249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</row>
    <row r="250" s="37" customFormat="1" spans="27:16380">
      <c r="AA250" s="41"/>
      <c r="XCG250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</row>
    <row r="251" s="37" customFormat="1" spans="27:16380">
      <c r="AA251" s="41"/>
      <c r="XCG25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</row>
    <row r="252" s="37" customFormat="1" spans="27:16380">
      <c r="AA252" s="41"/>
      <c r="XCG252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</row>
    <row r="253" s="37" customFormat="1" spans="27:16380">
      <c r="AA253" s="41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</row>
    <row r="254" s="37" customFormat="1" spans="27:16380">
      <c r="AA254" s="41"/>
      <c r="XCG254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</row>
    <row r="255" s="37" customFormat="1" spans="27:16380">
      <c r="AA255" s="41"/>
      <c r="XCG255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</row>
    <row r="256" s="37" customFormat="1" spans="27:16380">
      <c r="AA256" s="41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</row>
    <row r="257" s="37" customFormat="1" spans="27:16380">
      <c r="AA257" s="41"/>
      <c r="XCG257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</row>
    <row r="258" s="37" customFormat="1" spans="27:16380">
      <c r="AA258" s="41"/>
      <c r="XCG258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</row>
    <row r="259" s="37" customFormat="1" spans="27:16380">
      <c r="AA259" s="41"/>
      <c r="XCG259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</row>
    <row r="260" s="37" customFormat="1" spans="27:16380">
      <c r="AA260" s="41"/>
      <c r="XCG260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</row>
    <row r="261" s="37" customFormat="1" spans="27:16380">
      <c r="AA261" s="41"/>
      <c r="XCG26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</row>
    <row r="262" s="37" customFormat="1" spans="27:16380">
      <c r="AA262" s="41"/>
      <c r="XCG262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</row>
    <row r="263" s="37" customFormat="1" spans="27:16380">
      <c r="AA263" s="41"/>
      <c r="XCG263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</row>
    <row r="264" s="37" customFormat="1" spans="27:16380">
      <c r="AA264" s="41"/>
      <c r="XCG264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</row>
    <row r="265" s="37" customFormat="1" spans="27:16380">
      <c r="AA265" s="41"/>
      <c r="XCG265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</row>
    <row r="266" s="37" customFormat="1" spans="27:16380">
      <c r="AA266" s="41"/>
      <c r="XCG266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</row>
    <row r="267" s="37" customFormat="1" spans="27:16340">
      <c r="AA267" s="41"/>
      <c r="XCG267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</row>
    <row r="268" s="37" customFormat="1" spans="27:16340">
      <c r="AA268" s="41"/>
      <c r="XCG268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</row>
    <row r="269" s="37" customFormat="1" spans="27:16380">
      <c r="AA269" s="41"/>
      <c r="XCG269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  <c r="XDN269"/>
      <c r="XDO269"/>
      <c r="XDP269"/>
      <c r="XDQ269"/>
      <c r="XDR269"/>
      <c r="XDS269"/>
      <c r="XDT269"/>
      <c r="XDU269"/>
      <c r="XDV269"/>
      <c r="XDW269"/>
      <c r="XDX269"/>
      <c r="XDY269"/>
      <c r="XDZ269"/>
      <c r="XEA269"/>
      <c r="XEB269"/>
      <c r="XEC269"/>
      <c r="XED269"/>
      <c r="XEE269"/>
      <c r="XEF269"/>
      <c r="XEG269"/>
      <c r="XEH269"/>
      <c r="XEI269"/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  <c r="XEZ269"/>
    </row>
    <row r="270" s="37" customFormat="1" spans="27:16380">
      <c r="AA270" s="41"/>
      <c r="XCG270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  <c r="XDN270"/>
      <c r="XDO270"/>
      <c r="XDP270"/>
      <c r="XDQ270"/>
      <c r="XDR270"/>
      <c r="XDS270"/>
      <c r="XDT270"/>
      <c r="XDU270"/>
      <c r="XDV270"/>
      <c r="XDW270"/>
      <c r="XDX270"/>
      <c r="XDY270"/>
      <c r="XDZ270"/>
      <c r="XEA270"/>
      <c r="XEB270"/>
      <c r="XEC270"/>
      <c r="XED270"/>
      <c r="XEE270"/>
      <c r="XEF270"/>
      <c r="XEG270"/>
      <c r="XEH270"/>
      <c r="XEI270"/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  <c r="XEZ270"/>
    </row>
    <row r="271" s="37" customFormat="1" spans="27:16380">
      <c r="AA271" s="41"/>
      <c r="XCG27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</row>
    <row r="272" s="37" customFormat="1" spans="27:16380">
      <c r="AA272" s="41"/>
      <c r="XCG272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</row>
    <row r="273" s="37" customFormat="1" spans="27:16380">
      <c r="AA273" s="41"/>
      <c r="XCG273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</row>
    <row r="274" s="37" customFormat="1" spans="27:16380">
      <c r="AA274" s="41"/>
      <c r="XCG274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</row>
    <row r="275" s="37" customFormat="1" spans="27:16380">
      <c r="AA275" s="41"/>
      <c r="XCG275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</row>
    <row r="276" s="37" customFormat="1" spans="27:16380">
      <c r="AA276" s="41"/>
      <c r="XCG276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</row>
    <row r="277" s="37" customFormat="1" spans="27:16380">
      <c r="AA277" s="41"/>
      <c r="XCG277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</row>
    <row r="278" s="37" customFormat="1" spans="27:16380">
      <c r="AA278" s="41"/>
      <c r="XCG278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</row>
    <row r="279" s="37" customFormat="1" spans="27:16380">
      <c r="AA279" s="41"/>
      <c r="XCG279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</row>
    <row r="280" s="37" customFormat="1" spans="27:16380">
      <c r="AA280" s="41"/>
      <c r="XCG280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</row>
    <row r="281" s="37" customFormat="1" spans="27:16380">
      <c r="AA281" s="41"/>
      <c r="XCG28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</row>
    <row r="282" s="37" customFormat="1" spans="27:16380">
      <c r="AA282" s="41"/>
      <c r="XCG282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</row>
    <row r="283" s="37" customFormat="1" spans="27:16380">
      <c r="AA283" s="41"/>
      <c r="XCG283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</row>
    <row r="284" s="37" customFormat="1" spans="27:16380">
      <c r="AA284" s="41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</row>
    <row r="285" s="37" customFormat="1" spans="27:16380">
      <c r="AA285" s="41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</row>
    <row r="286" s="37" customFormat="1" spans="27:16380">
      <c r="AA286" s="41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</row>
    <row r="287" s="37" customFormat="1" spans="27:16380">
      <c r="AA287" s="41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</row>
    <row r="288" s="37" customFormat="1" spans="27:16380">
      <c r="AA288" s="41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</row>
    <row r="289" s="37" customFormat="1" spans="27:16380">
      <c r="AA289" s="41"/>
      <c r="XCG289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</row>
    <row r="290" s="37" customFormat="1" spans="27:16380">
      <c r="AA290" s="41"/>
      <c r="XCG290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</row>
    <row r="291" s="37" customFormat="1" spans="27:16380">
      <c r="AA291" s="41"/>
      <c r="XCG29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</row>
    <row r="292" s="37" customFormat="1" spans="27:16380">
      <c r="AA292" s="41"/>
      <c r="XCG292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</row>
    <row r="293" s="37" customFormat="1" spans="27:16380">
      <c r="AA293" s="41"/>
      <c r="XCG293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</row>
    <row r="294" s="37" customFormat="1" spans="27:16380">
      <c r="AA294" s="41"/>
      <c r="XCG294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</row>
    <row r="295" s="37" customFormat="1" spans="27:16380">
      <c r="AA295" s="41"/>
      <c r="XCG295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</row>
    <row r="296" s="37" customFormat="1" spans="27:16380">
      <c r="AA296" s="41"/>
      <c r="XCG296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</row>
    <row r="297" s="37" customFormat="1" spans="27:16380">
      <c r="AA297" s="41"/>
      <c r="XCG297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</row>
    <row r="298" s="37" customFormat="1" spans="27:16380">
      <c r="AA298" s="41"/>
      <c r="XCG298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</row>
    <row r="299" s="37" customFormat="1" spans="27:16380">
      <c r="AA299" s="41"/>
      <c r="XCG299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</row>
    <row r="300" s="37" customFormat="1" spans="27:16380">
      <c r="AA300" s="41"/>
      <c r="XCG300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</row>
    <row r="301" s="37" customFormat="1" spans="27:16380">
      <c r="AA301" s="41"/>
      <c r="XCG30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</row>
    <row r="302" s="37" customFormat="1" spans="27:16340">
      <c r="AA302" s="41"/>
      <c r="XCG302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</row>
    <row r="303" s="37" customFormat="1" spans="27:16340">
      <c r="AA303" s="41"/>
      <c r="XCG303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</row>
    <row r="304" s="37" customFormat="1" spans="27:16340">
      <c r="AA304" s="41"/>
      <c r="XCG304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</row>
    <row r="305" s="37" customFormat="1" spans="27:16340">
      <c r="AA305" s="41"/>
      <c r="XCG305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</row>
    <row r="306" s="37" customFormat="1" spans="27:16370">
      <c r="AA306" s="41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</row>
    <row r="307" s="37" customFormat="1" spans="27:16370">
      <c r="AA307" s="41"/>
      <c r="XCG307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  <c r="XDN307"/>
      <c r="XDO307"/>
      <c r="XDP307"/>
      <c r="XDQ307"/>
      <c r="XDR307"/>
      <c r="XDS307"/>
      <c r="XDT307"/>
      <c r="XDU307"/>
      <c r="XDV307"/>
      <c r="XDW307"/>
      <c r="XDX307"/>
      <c r="XDY307"/>
      <c r="XDZ307"/>
      <c r="XEA307"/>
      <c r="XEB307"/>
      <c r="XEC307"/>
      <c r="XED307"/>
      <c r="XEE307"/>
      <c r="XEF307"/>
      <c r="XEG307"/>
      <c r="XEH307"/>
      <c r="XEI307"/>
      <c r="XEJ307"/>
      <c r="XEK307"/>
      <c r="XEL307"/>
      <c r="XEM307"/>
      <c r="XEN307"/>
      <c r="XEO307"/>
      <c r="XEP307"/>
    </row>
    <row r="308" s="37" customFormat="1" spans="27:16370">
      <c r="AA308" s="41"/>
      <c r="XCG308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</row>
    <row r="309" s="37" customFormat="1" spans="27:16370">
      <c r="AA309" s="41"/>
      <c r="XCG309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</row>
    <row r="310" s="37" customFormat="1" spans="27:16370">
      <c r="AA310" s="41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</row>
    <row r="311" s="37" customFormat="1" spans="27:16370">
      <c r="AA311" s="41"/>
      <c r="XCG31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</row>
    <row r="312" s="37" customFormat="1" spans="27:16370">
      <c r="AA312" s="41"/>
      <c r="XCG312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</row>
    <row r="313" s="37" customFormat="1" spans="27:16370">
      <c r="AA313" s="41"/>
      <c r="XCG313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</row>
    <row r="314" s="37" customFormat="1" spans="27:16370">
      <c r="AA314" s="41"/>
      <c r="XCG314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</row>
    <row r="315" s="37" customFormat="1" spans="27:16370">
      <c r="AA315" s="41"/>
      <c r="XCG315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</row>
    <row r="316" s="37" customFormat="1" spans="27:16370">
      <c r="AA316" s="41"/>
      <c r="XCG316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</row>
    <row r="317" s="37" customFormat="1" spans="27:16370">
      <c r="AA317" s="41"/>
      <c r="XCG317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</row>
  </sheetData>
  <mergeCells count="30">
    <mergeCell ref="A1:AB1"/>
    <mergeCell ref="A2:W2"/>
    <mergeCell ref="I3:T3"/>
    <mergeCell ref="U3:Z3"/>
    <mergeCell ref="O4:R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X4:X5"/>
    <mergeCell ref="Y4:Y5"/>
    <mergeCell ref="Z4:Z5"/>
    <mergeCell ref="AA3:AA5"/>
    <mergeCell ref="AB3:AB5"/>
    <mergeCell ref="A8:AD9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19"/>
  <sheetViews>
    <sheetView workbookViewId="0">
      <selection activeCell="G3" sqref="G$1:G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5" style="37" customWidth="1"/>
    <col min="5" max="5" width="5.875" style="37" customWidth="1"/>
    <col min="6" max="6" width="5.25" style="37" customWidth="1"/>
    <col min="7" max="7" width="5.39166666666667" style="37" customWidth="1"/>
    <col min="8" max="8" width="7.225" style="37" customWidth="1"/>
    <col min="9" max="9" width="5.25" style="37" customWidth="1"/>
    <col min="10" max="10" width="6" style="37" customWidth="1"/>
    <col min="11" max="11" width="7.125" style="37" customWidth="1"/>
    <col min="12" max="15" width="6.375" style="37" customWidth="1"/>
    <col min="16" max="16" width="5.75" style="37" customWidth="1"/>
    <col min="17" max="18" width="6.375" style="37" customWidth="1"/>
    <col min="19" max="19" width="7.88333333333333" style="37" customWidth="1"/>
    <col min="20" max="21" width="5.75" style="37" customWidth="1"/>
    <col min="22" max="22" width="4.625" style="37" customWidth="1"/>
    <col min="23" max="24" width="5.75" style="37" customWidth="1"/>
    <col min="25" max="25" width="5.25" style="37" customWidth="1"/>
    <col min="26" max="26" width="4.875" style="37" customWidth="1"/>
    <col min="27" max="27" width="5.5" style="37" customWidth="1"/>
    <col min="28" max="28" width="7.25" style="41" customWidth="1"/>
    <col min="29" max="29" width="7.625" style="37" customWidth="1"/>
    <col min="30" max="16309" width="8.75" style="37"/>
    <col min="16342" max="16382" width="8.75" style="37"/>
    <col min="16383" max="16383" width="5.625" style="37"/>
    <col min="16384" max="16384" width="8.75" style="37"/>
  </cols>
  <sheetData>
    <row r="1" s="37" customFormat="1" ht="31.5" spans="1:38">
      <c r="A1" s="42" t="s">
        <v>378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/>
      <c r="AE1"/>
      <c r="AF1"/>
      <c r="AG1"/>
      <c r="AH1"/>
      <c r="AI1"/>
      <c r="AJ1"/>
      <c r="AK1"/>
      <c r="AL1"/>
    </row>
    <row r="2" s="38" customFormat="1" ht="20" customHeight="1" spans="1:228">
      <c r="A2" s="43" t="s">
        <v>379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</row>
    <row r="3" s="39" customFormat="1" ht="22" customHeight="1" spans="1:29">
      <c r="A3" s="44" t="s">
        <v>7</v>
      </c>
      <c r="B3" s="45" t="s">
        <v>365</v>
      </c>
      <c r="C3" s="45" t="s">
        <v>134</v>
      </c>
      <c r="D3" s="45" t="s">
        <v>380</v>
      </c>
      <c r="E3" s="45" t="s">
        <v>273</v>
      </c>
      <c r="F3" s="45" t="s">
        <v>274</v>
      </c>
      <c r="G3" s="45" t="s">
        <v>275</v>
      </c>
      <c r="H3" s="45" t="s">
        <v>276</v>
      </c>
      <c r="I3" s="45" t="s">
        <v>277</v>
      </c>
      <c r="J3" s="54" t="s">
        <v>278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4" t="s">
        <v>279</v>
      </c>
      <c r="W3" s="55"/>
      <c r="X3" s="55"/>
      <c r="Y3" s="55"/>
      <c r="Z3" s="55"/>
      <c r="AA3" s="56"/>
      <c r="AB3" s="58" t="s">
        <v>280</v>
      </c>
      <c r="AC3" s="59" t="s">
        <v>23</v>
      </c>
    </row>
    <row r="4" s="39" customFormat="1" spans="1:38">
      <c r="A4" s="44"/>
      <c r="B4" s="45"/>
      <c r="C4" s="45"/>
      <c r="D4" s="45"/>
      <c r="E4" s="45"/>
      <c r="F4" s="45"/>
      <c r="G4" s="45"/>
      <c r="H4" s="45"/>
      <c r="I4" s="45"/>
      <c r="J4" s="45" t="s">
        <v>32</v>
      </c>
      <c r="K4" s="45" t="s">
        <v>281</v>
      </c>
      <c r="L4" s="45" t="s">
        <v>39</v>
      </c>
      <c r="M4" s="45" t="s">
        <v>281</v>
      </c>
      <c r="N4" s="45" t="s">
        <v>41</v>
      </c>
      <c r="O4" s="45" t="s">
        <v>281</v>
      </c>
      <c r="P4" s="45" t="s">
        <v>366</v>
      </c>
      <c r="Q4" s="45"/>
      <c r="R4" s="45"/>
      <c r="S4" s="45"/>
      <c r="T4" s="45" t="s">
        <v>46</v>
      </c>
      <c r="U4" s="45" t="s">
        <v>281</v>
      </c>
      <c r="V4" s="45" t="s">
        <v>55</v>
      </c>
      <c r="W4" s="45" t="s">
        <v>281</v>
      </c>
      <c r="X4" s="45" t="s">
        <v>58</v>
      </c>
      <c r="Y4" s="45" t="s">
        <v>281</v>
      </c>
      <c r="Z4" s="45" t="s">
        <v>64</v>
      </c>
      <c r="AA4" s="45" t="s">
        <v>281</v>
      </c>
      <c r="AB4" s="60"/>
      <c r="AC4" s="59"/>
      <c r="AD4"/>
      <c r="AE4"/>
      <c r="AF4"/>
      <c r="AG4"/>
      <c r="AH4"/>
      <c r="AI4"/>
      <c r="AJ4"/>
      <c r="AK4"/>
      <c r="AL4"/>
    </row>
    <row r="5" s="39" customFormat="1" ht="36" spans="1:38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 t="s">
        <v>367</v>
      </c>
      <c r="Q5" s="57" t="s">
        <v>281</v>
      </c>
      <c r="R5" s="45" t="s">
        <v>368</v>
      </c>
      <c r="S5" s="57" t="s">
        <v>281</v>
      </c>
      <c r="T5" s="45"/>
      <c r="U5" s="45"/>
      <c r="V5" s="45"/>
      <c r="W5" s="45"/>
      <c r="X5" s="45"/>
      <c r="Y5" s="45"/>
      <c r="Z5" s="45"/>
      <c r="AA5" s="45"/>
      <c r="AB5" s="61"/>
      <c r="AC5" s="59"/>
      <c r="AD5"/>
      <c r="AE5"/>
      <c r="AF5"/>
      <c r="AG5"/>
      <c r="AH5"/>
      <c r="AI5"/>
      <c r="AJ5"/>
      <c r="AK5"/>
      <c r="AL5"/>
    </row>
    <row r="6" s="40" customFormat="1" spans="1:38">
      <c r="A6" s="46">
        <v>1</v>
      </c>
      <c r="B6" s="47" t="s">
        <v>34</v>
      </c>
      <c r="C6" s="47" t="s">
        <v>164</v>
      </c>
      <c r="D6" s="47" t="s">
        <v>165</v>
      </c>
      <c r="E6" s="47" t="s">
        <v>348</v>
      </c>
      <c r="F6" s="48" t="s">
        <v>285</v>
      </c>
      <c r="G6" s="48">
        <v>3</v>
      </c>
      <c r="H6" s="47">
        <v>2019</v>
      </c>
      <c r="I6" s="48">
        <v>2020</v>
      </c>
      <c r="J6" s="48">
        <v>5</v>
      </c>
      <c r="K6" s="48">
        <v>500</v>
      </c>
      <c r="L6" s="47"/>
      <c r="M6" s="47">
        <v>0</v>
      </c>
      <c r="N6" s="47"/>
      <c r="O6" s="47">
        <v>0</v>
      </c>
      <c r="P6" s="47"/>
      <c r="Q6" s="47">
        <v>0</v>
      </c>
      <c r="R6" s="47"/>
      <c r="S6" s="47">
        <v>0</v>
      </c>
      <c r="T6" s="47"/>
      <c r="U6" s="47"/>
      <c r="V6" s="47"/>
      <c r="W6" s="47"/>
      <c r="X6" s="48">
        <v>3</v>
      </c>
      <c r="Y6" s="48">
        <v>1500</v>
      </c>
      <c r="Z6" s="47"/>
      <c r="AA6" s="48">
        <v>0</v>
      </c>
      <c r="AB6" s="51">
        <f>K6+M6+O6+Q6+S6+U6+W6+Y6+AA6</f>
        <v>2000</v>
      </c>
      <c r="AC6" s="46"/>
      <c r="AD6"/>
      <c r="AE6"/>
      <c r="AF6"/>
      <c r="AG6"/>
      <c r="AH6"/>
      <c r="AI6"/>
      <c r="AJ6"/>
      <c r="AK6"/>
      <c r="AL6"/>
    </row>
    <row r="7" s="40" customFormat="1" spans="1:38">
      <c r="A7" s="46">
        <v>2</v>
      </c>
      <c r="B7" s="47" t="s">
        <v>34</v>
      </c>
      <c r="C7" s="47" t="s">
        <v>164</v>
      </c>
      <c r="D7" s="47" t="s">
        <v>165</v>
      </c>
      <c r="E7" s="47" t="s">
        <v>359</v>
      </c>
      <c r="F7" s="48" t="s">
        <v>285</v>
      </c>
      <c r="G7" s="48">
        <v>5</v>
      </c>
      <c r="H7" s="47">
        <v>2019</v>
      </c>
      <c r="I7" s="48">
        <v>2020</v>
      </c>
      <c r="J7" s="48">
        <v>7</v>
      </c>
      <c r="K7" s="48">
        <v>700</v>
      </c>
      <c r="L7" s="47"/>
      <c r="M7" s="47">
        <v>0</v>
      </c>
      <c r="N7" s="47"/>
      <c r="O7" s="47">
        <v>0</v>
      </c>
      <c r="P7" s="47"/>
      <c r="Q7" s="47">
        <v>0</v>
      </c>
      <c r="R7" s="47"/>
      <c r="S7" s="47">
        <v>0</v>
      </c>
      <c r="T7" s="47"/>
      <c r="U7" s="47"/>
      <c r="V7" s="47"/>
      <c r="W7" s="47"/>
      <c r="X7" s="47"/>
      <c r="Y7" s="48">
        <v>0</v>
      </c>
      <c r="Z7" s="47"/>
      <c r="AA7" s="48">
        <v>0</v>
      </c>
      <c r="AB7" s="51">
        <f>K7+M7+O7+Q7+S7+U7+W7+Y7+AA7</f>
        <v>700</v>
      </c>
      <c r="AC7" s="46"/>
      <c r="AD7"/>
      <c r="AE7"/>
      <c r="AF7"/>
      <c r="AG7"/>
      <c r="AH7"/>
      <c r="AI7"/>
      <c r="AJ7"/>
      <c r="AK7"/>
      <c r="AL7"/>
    </row>
    <row r="8" s="40" customFormat="1" spans="1:38">
      <c r="A8" s="46">
        <v>3</v>
      </c>
      <c r="B8" s="47" t="s">
        <v>34</v>
      </c>
      <c r="C8" s="47" t="s">
        <v>164</v>
      </c>
      <c r="D8" s="47" t="s">
        <v>168</v>
      </c>
      <c r="E8" s="47" t="s">
        <v>349</v>
      </c>
      <c r="F8" s="48" t="s">
        <v>285</v>
      </c>
      <c r="G8" s="48">
        <v>3</v>
      </c>
      <c r="H8" s="47">
        <v>2019</v>
      </c>
      <c r="I8" s="48">
        <v>2020</v>
      </c>
      <c r="J8" s="48">
        <v>9</v>
      </c>
      <c r="K8" s="48">
        <v>900</v>
      </c>
      <c r="L8" s="48"/>
      <c r="M8" s="48">
        <v>0</v>
      </c>
      <c r="N8" s="48"/>
      <c r="O8" s="48">
        <v>0</v>
      </c>
      <c r="P8" s="48"/>
      <c r="Q8" s="48">
        <v>0</v>
      </c>
      <c r="R8" s="48">
        <v>2</v>
      </c>
      <c r="S8" s="48">
        <v>200</v>
      </c>
      <c r="T8" s="47"/>
      <c r="U8" s="47"/>
      <c r="V8" s="47"/>
      <c r="W8" s="47"/>
      <c r="X8" s="48">
        <v>3</v>
      </c>
      <c r="Y8" s="48">
        <v>1500</v>
      </c>
      <c r="Z8" s="47"/>
      <c r="AA8" s="48">
        <v>0</v>
      </c>
      <c r="AB8" s="51">
        <f>K8+M8+O8+Q8+S8+U8+W8+Y8+AA8</f>
        <v>2600</v>
      </c>
      <c r="AC8" s="46"/>
      <c r="AD8"/>
      <c r="AE8"/>
      <c r="AF8"/>
      <c r="AG8"/>
      <c r="AH8"/>
      <c r="AI8"/>
      <c r="AJ8"/>
      <c r="AK8"/>
      <c r="AL8"/>
    </row>
    <row r="9" s="33" customFormat="1" spans="1:38">
      <c r="A9" s="49" t="s">
        <v>140</v>
      </c>
      <c r="B9" s="50"/>
      <c r="C9" s="50"/>
      <c r="D9" s="50"/>
      <c r="E9" s="50"/>
      <c r="F9" s="50"/>
      <c r="G9" s="51">
        <f t="shared" ref="G9:AB9" si="0">SUM(G6:G8)</f>
        <v>11</v>
      </c>
      <c r="H9" s="52"/>
      <c r="I9" s="52"/>
      <c r="J9" s="51">
        <f t="shared" si="0"/>
        <v>21</v>
      </c>
      <c r="K9" s="51">
        <f t="shared" si="0"/>
        <v>2100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0</v>
      </c>
      <c r="R9" s="51">
        <f t="shared" si="0"/>
        <v>2</v>
      </c>
      <c r="S9" s="51">
        <f t="shared" si="0"/>
        <v>200</v>
      </c>
      <c r="T9" s="51">
        <f t="shared" si="0"/>
        <v>0</v>
      </c>
      <c r="U9" s="51">
        <f t="shared" si="0"/>
        <v>0</v>
      </c>
      <c r="V9" s="51">
        <f t="shared" si="0"/>
        <v>0</v>
      </c>
      <c r="W9" s="51">
        <f t="shared" si="0"/>
        <v>0</v>
      </c>
      <c r="X9" s="51">
        <f t="shared" si="0"/>
        <v>6</v>
      </c>
      <c r="Y9" s="51">
        <f t="shared" si="0"/>
        <v>3000</v>
      </c>
      <c r="Z9" s="51">
        <f t="shared" si="0"/>
        <v>0</v>
      </c>
      <c r="AA9" s="51">
        <f t="shared" si="0"/>
        <v>0</v>
      </c>
      <c r="AB9" s="51">
        <f t="shared" si="0"/>
        <v>5300</v>
      </c>
      <c r="AC9" s="52"/>
      <c r="AD9"/>
      <c r="AE9"/>
      <c r="AF9"/>
      <c r="AG9"/>
      <c r="AH9"/>
      <c r="AI9"/>
      <c r="AJ9"/>
      <c r="AK9"/>
      <c r="AL9"/>
    </row>
    <row r="10" s="30" customFormat="1" ht="25" customHeight="1" spans="1:40">
      <c r="A10" s="53" t="s">
        <v>371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/>
      <c r="AG10"/>
      <c r="AH10"/>
      <c r="AI10"/>
      <c r="AJ10"/>
      <c r="AK10"/>
      <c r="AL10"/>
      <c r="AM10"/>
      <c r="AN10"/>
    </row>
    <row r="11" s="30" customFormat="1" ht="19" customHeight="1" spans="1:40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/>
      <c r="AG11"/>
      <c r="AH11"/>
      <c r="AI11"/>
      <c r="AJ11"/>
      <c r="AK11"/>
      <c r="AL11"/>
      <c r="AM11"/>
      <c r="AN11"/>
    </row>
    <row r="12" s="37" customFormat="1" spans="28:16381">
      <c r="AB12" s="41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="37" customFormat="1" spans="28:16381">
      <c r="AB13" s="41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="37" customFormat="1" spans="28:16381">
      <c r="AB14" s="41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="37" customFormat="1" spans="28:16381">
      <c r="AB15" s="41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="37" customFormat="1" spans="28:16381">
      <c r="AB16" s="41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="37" customFormat="1" spans="28:16381">
      <c r="AB17" s="41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="37" customFormat="1" spans="28:16381">
      <c r="AB18" s="41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s="37" customFormat="1" spans="28:16381">
      <c r="AB19" s="41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="37" customFormat="1" spans="28:16381">
      <c r="AB20" s="41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="37" customFormat="1" spans="28:16381">
      <c r="AB21" s="4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="37" customFormat="1" spans="28:16381">
      <c r="AB22" s="41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="37" customFormat="1" spans="28:16381">
      <c r="AB23" s="41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="37" customFormat="1" spans="28:16381">
      <c r="AB24" s="41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="37" customFormat="1" spans="28:16381">
      <c r="AB25" s="41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="37" customFormat="1" spans="28:16381">
      <c r="AB26" s="41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="37" customFormat="1" spans="28:16381">
      <c r="AB27" s="41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="37" customFormat="1" spans="28:16381">
      <c r="AB28" s="41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="37" customFormat="1" spans="28:16381">
      <c r="AB29" s="41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="37" customFormat="1" spans="28:16381">
      <c r="AB30" s="41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s="37" customFormat="1" spans="28:16381">
      <c r="AB31" s="4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</row>
    <row r="32" s="37" customFormat="1" spans="28:16381">
      <c r="AB32" s="41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</row>
    <row r="33" s="37" customFormat="1" spans="28:16381">
      <c r="AB33" s="41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</row>
    <row r="34" s="37" customFormat="1" spans="28:16381">
      <c r="AB34" s="41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</row>
    <row r="35" s="37" customFormat="1" spans="28:16381">
      <c r="AB35" s="41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</row>
    <row r="36" s="37" customFormat="1" spans="28:16381">
      <c r="AB36" s="41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</row>
    <row r="37" s="37" customFormat="1" spans="28:16381">
      <c r="AB37" s="41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</row>
    <row r="38" s="37" customFormat="1" spans="28:16381">
      <c r="AB38" s="41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</row>
    <row r="39" s="37" customFormat="1" spans="28:16381">
      <c r="AB39" s="41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</row>
    <row r="40" s="37" customFormat="1" spans="28:16381">
      <c r="AB40" s="41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</row>
    <row r="41" s="37" customFormat="1" spans="28:16381">
      <c r="AB41" s="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</row>
    <row r="42" s="37" customFormat="1" spans="28:16381">
      <c r="AB42" s="41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</row>
    <row r="43" s="37" customFormat="1" spans="28:16381">
      <c r="AB43" s="41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</row>
    <row r="44" s="37" customFormat="1" spans="28:16381">
      <c r="AB44" s="41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</row>
    <row r="45" s="37" customFormat="1" spans="28:16381">
      <c r="AB45" s="41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</row>
    <row r="46" s="37" customFormat="1" spans="28:16381">
      <c r="AB46" s="41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</row>
    <row r="47" s="37" customFormat="1" spans="28:16381">
      <c r="AB47" s="41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</row>
    <row r="48" s="37" customFormat="1" spans="28:16381">
      <c r="AB48" s="41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</row>
    <row r="49" s="37" customFormat="1" spans="28:16381">
      <c r="AB49" s="41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</row>
    <row r="50" s="37" customFormat="1" spans="28:16381">
      <c r="AB50" s="41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</row>
    <row r="51" s="37" customFormat="1" spans="28:16381">
      <c r="AB51" s="4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</row>
    <row r="52" s="37" customFormat="1" spans="28:16381">
      <c r="AB52" s="41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</row>
    <row r="53" s="37" customFormat="1" spans="28:16381">
      <c r="AB53" s="41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</row>
    <row r="54" s="37" customFormat="1" spans="28:16381">
      <c r="AB54" s="41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</row>
    <row r="55" s="37" customFormat="1" spans="28:16381">
      <c r="AB55" s="41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</row>
    <row r="56" s="37" customFormat="1" spans="28:16381">
      <c r="AB56" s="41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</row>
    <row r="57" s="37" customFormat="1" spans="28:16381">
      <c r="AB57" s="41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</row>
    <row r="58" s="37" customFormat="1" spans="28:16381">
      <c r="AB58" s="41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</row>
    <row r="59" s="37" customFormat="1" spans="28:16381">
      <c r="AB59" s="41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</row>
    <row r="60" s="37" customFormat="1" spans="28:16381">
      <c r="AB60" s="41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</row>
    <row r="61" s="37" customFormat="1" spans="28:16381">
      <c r="AB61" s="4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</row>
    <row r="62" s="37" customFormat="1" spans="28:16381">
      <c r="AB62" s="41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</row>
    <row r="63" s="37" customFormat="1" spans="28:16381">
      <c r="AB63" s="41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</row>
    <row r="64" s="37" customFormat="1" spans="28:16381">
      <c r="AB64" s="41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</row>
    <row r="65" s="37" customFormat="1" spans="28:16381">
      <c r="AB65" s="41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</row>
    <row r="66" s="37" customFormat="1" spans="28:16381">
      <c r="AB66" s="41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</row>
    <row r="67" s="37" customFormat="1" spans="28:16381">
      <c r="AB67" s="41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</row>
    <row r="68" s="37" customFormat="1" spans="28:16381">
      <c r="AB68" s="41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</row>
    <row r="69" s="37" customFormat="1" spans="28:16381">
      <c r="AB69" s="41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</row>
    <row r="70" s="37" customFormat="1" spans="28:16381">
      <c r="AB70" s="41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</row>
    <row r="71" s="37" customFormat="1" spans="28:16381">
      <c r="AB71" s="4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</row>
    <row r="72" s="37" customFormat="1" spans="28:16381">
      <c r="AB72" s="41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</row>
    <row r="73" s="37" customFormat="1" spans="28:16381">
      <c r="AB73" s="41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</row>
    <row r="74" s="37" customFormat="1" spans="28:16381">
      <c r="AB74" s="41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</row>
    <row r="75" s="37" customFormat="1" spans="28:16381">
      <c r="AB75" s="41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</row>
    <row r="76" s="37" customFormat="1" spans="28:16381">
      <c r="AB76" s="41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</row>
    <row r="77" s="37" customFormat="1" spans="28:16381">
      <c r="AB77" s="41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</row>
    <row r="78" s="37" customFormat="1" spans="28:16381">
      <c r="AB78" s="41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</row>
    <row r="79" s="37" customFormat="1" spans="28:16381">
      <c r="AB79" s="41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</row>
    <row r="80" s="37" customFormat="1" spans="28:16381">
      <c r="AB80" s="41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</row>
    <row r="81" s="37" customFormat="1" spans="28:16381">
      <c r="AB81" s="4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</row>
    <row r="82" s="37" customFormat="1" spans="28:16381">
      <c r="AB82" s="41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</row>
    <row r="83" s="37" customFormat="1" spans="28:16381">
      <c r="AB83" s="41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</row>
    <row r="84" s="37" customFormat="1" spans="28:16381">
      <c r="AB84" s="41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</row>
    <row r="85" s="37" customFormat="1" spans="28:16381">
      <c r="AB85" s="41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</row>
    <row r="86" s="37" customFormat="1" spans="28:16381">
      <c r="AB86" s="41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</row>
    <row r="87" s="37" customFormat="1" spans="28:16381">
      <c r="AB87" s="41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</row>
    <row r="88" s="37" customFormat="1" spans="28:16381">
      <c r="AB88" s="41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</row>
    <row r="89" s="37" customFormat="1" spans="28:16381">
      <c r="AB89" s="41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</row>
    <row r="90" s="37" customFormat="1" spans="28:16381">
      <c r="AB90" s="41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</row>
    <row r="91" s="37" customFormat="1" spans="28:16381">
      <c r="AB91" s="4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</row>
    <row r="92" s="37" customFormat="1" spans="28:16381">
      <c r="AB92" s="41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</row>
    <row r="93" s="37" customFormat="1" spans="28:16381">
      <c r="AB93" s="41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</row>
    <row r="94" s="37" customFormat="1" spans="28:16381">
      <c r="AB94" s="41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</row>
    <row r="95" s="37" customFormat="1" spans="28:16381">
      <c r="AB95" s="41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</row>
    <row r="96" s="37" customFormat="1" spans="28:16381">
      <c r="AB96" s="41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</row>
    <row r="97" s="37" customFormat="1" spans="28:16381">
      <c r="AB97" s="41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</row>
    <row r="98" s="37" customFormat="1" spans="28:16381">
      <c r="AB98" s="41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</row>
    <row r="99" s="37" customFormat="1" spans="28:16381">
      <c r="AB99" s="41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</row>
    <row r="100" s="37" customFormat="1" spans="28:16381">
      <c r="AB100" s="41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</row>
    <row r="101" s="37" customFormat="1" spans="28:16381">
      <c r="AB101" s="4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</row>
    <row r="102" s="37" customFormat="1" spans="28:16381">
      <c r="AB102" s="41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</row>
    <row r="103" s="37" customFormat="1" spans="28:16381">
      <c r="AB103" s="41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</row>
    <row r="104" s="37" customFormat="1" spans="28:16381">
      <c r="AB104" s="41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</row>
    <row r="105" s="37" customFormat="1" spans="28:16381">
      <c r="AB105" s="41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</row>
    <row r="106" s="37" customFormat="1" spans="28:16381">
      <c r="AB106" s="41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</row>
    <row r="107" s="37" customFormat="1" spans="28:16381">
      <c r="AB107" s="41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</row>
    <row r="108" s="37" customFormat="1" spans="28:16381">
      <c r="AB108" s="41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</row>
    <row r="109" s="37" customFormat="1" spans="28:16381">
      <c r="AB109" s="41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</row>
    <row r="110" s="37" customFormat="1" spans="28:16381">
      <c r="AB110" s="41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</row>
    <row r="111" s="37" customFormat="1" spans="28:16381">
      <c r="AB111" s="4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</row>
    <row r="112" s="37" customFormat="1" spans="28:16381">
      <c r="AB112" s="41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</row>
    <row r="113" s="37" customFormat="1" spans="28:16381">
      <c r="AB113" s="41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</row>
    <row r="114" s="37" customFormat="1" spans="28:16381">
      <c r="AB114" s="41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</row>
    <row r="115" s="37" customFormat="1" spans="28:16381">
      <c r="AB115" s="41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</row>
    <row r="116" s="37" customFormat="1" spans="28:16381">
      <c r="AB116" s="41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</row>
    <row r="117" s="37" customFormat="1" spans="28:16381">
      <c r="AB117" s="41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</row>
    <row r="118" s="37" customFormat="1" spans="28:16381">
      <c r="AB118" s="41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</row>
    <row r="119" s="37" customFormat="1" spans="28:16381">
      <c r="AB119" s="41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</row>
    <row r="120" s="37" customFormat="1" spans="28:16381">
      <c r="AB120" s="41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</row>
    <row r="121" s="37" customFormat="1" spans="28:16381">
      <c r="AB121" s="4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</row>
    <row r="122" s="37" customFormat="1" spans="28:16381">
      <c r="AB122" s="41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</row>
    <row r="123" s="37" customFormat="1" spans="28:16381">
      <c r="AB123" s="41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</row>
    <row r="124" s="37" customFormat="1" spans="28:16381">
      <c r="AB124" s="41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</row>
    <row r="125" s="37" customFormat="1" spans="28:16381">
      <c r="AB125" s="41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</row>
    <row r="126" s="37" customFormat="1" spans="28:16381">
      <c r="AB126" s="41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</row>
    <row r="127" s="37" customFormat="1" spans="28:16381">
      <c r="AB127" s="41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</row>
    <row r="128" s="37" customFormat="1" spans="28:16381">
      <c r="AB128" s="41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</row>
    <row r="129" s="37" customFormat="1" spans="28:16381">
      <c r="AB129" s="41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</row>
    <row r="130" s="37" customFormat="1" spans="28:16381">
      <c r="AB130" s="41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</row>
    <row r="131" s="37" customFormat="1" spans="28:16381">
      <c r="AB131" s="4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</row>
    <row r="132" s="37" customFormat="1" spans="28:16381">
      <c r="AB132" s="41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</row>
    <row r="133" s="37" customFormat="1" spans="28:16381">
      <c r="AB133" s="41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</row>
    <row r="134" s="37" customFormat="1" spans="28:16381">
      <c r="AB134" s="41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</row>
    <row r="135" s="37" customFormat="1" spans="28:16381">
      <c r="AB135" s="41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</row>
    <row r="136" s="37" customFormat="1" spans="28:16381">
      <c r="AB136" s="41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</row>
    <row r="137" s="37" customFormat="1" spans="28:16381">
      <c r="AB137" s="41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</row>
    <row r="138" s="37" customFormat="1" spans="28:16381">
      <c r="AB138" s="41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</row>
    <row r="139" s="37" customFormat="1" spans="28:16381">
      <c r="AB139" s="41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</row>
    <row r="140" s="37" customFormat="1" spans="28:16381">
      <c r="AB140" s="41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</row>
    <row r="141" s="37" customFormat="1" spans="28:16381">
      <c r="AB141" s="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</row>
    <row r="142" s="37" customFormat="1" spans="28:16381">
      <c r="AB142" s="41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</row>
    <row r="143" s="37" customFormat="1" spans="28:16381">
      <c r="AB143" s="41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</row>
    <row r="144" s="37" customFormat="1" spans="28:16381">
      <c r="AB144" s="41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</row>
    <row r="145" s="37" customFormat="1" spans="28:16381">
      <c r="AB145" s="41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</row>
    <row r="146" s="37" customFormat="1" spans="28:16381">
      <c r="AB146" s="41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</row>
    <row r="147" s="37" customFormat="1" spans="28:16381">
      <c r="AB147" s="41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</row>
    <row r="148" s="37" customFormat="1" spans="28:16381">
      <c r="AB148" s="41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</row>
    <row r="149" s="37" customFormat="1" spans="28:16381">
      <c r="AB149" s="41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</row>
    <row r="150" s="37" customFormat="1" spans="28:16381">
      <c r="AB150" s="41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</row>
    <row r="151" s="37" customFormat="1" spans="28:16381">
      <c r="AB151" s="4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</row>
    <row r="152" s="37" customFormat="1" spans="28:16381">
      <c r="AB152" s="41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</row>
    <row r="153" s="37" customFormat="1" spans="28:16381">
      <c r="AB153" s="41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</row>
    <row r="154" s="37" customFormat="1" spans="28:16381">
      <c r="AB154" s="41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</row>
    <row r="155" s="37" customFormat="1" spans="28:16381">
      <c r="AB155" s="41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</row>
    <row r="156" s="37" customFormat="1" spans="28:16381">
      <c r="AB156" s="41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</row>
    <row r="157" s="37" customFormat="1" spans="28:16381">
      <c r="AB157" s="41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</row>
    <row r="158" s="37" customFormat="1" spans="28:16381">
      <c r="AB158" s="41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</row>
    <row r="159" s="37" customFormat="1" spans="28:16381">
      <c r="AB159" s="41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  <c r="XFA159"/>
    </row>
    <row r="160" s="37" customFormat="1" spans="28:16381">
      <c r="AB160" s="41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  <c r="XFA160"/>
    </row>
    <row r="161" s="37" customFormat="1" spans="28:16381">
      <c r="AB161" s="4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  <c r="XFA161"/>
    </row>
    <row r="162" s="37" customFormat="1" spans="28:16381">
      <c r="AB162" s="41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  <c r="XFA162"/>
    </row>
    <row r="163" s="37" customFormat="1" spans="28:16381">
      <c r="AB163" s="41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  <c r="XFA163"/>
    </row>
    <row r="164" s="37" customFormat="1" spans="28:16381">
      <c r="AB164" s="41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  <c r="XFA164"/>
    </row>
    <row r="165" s="37" customFormat="1" spans="28:16381">
      <c r="AB165" s="41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  <c r="XFA165"/>
    </row>
    <row r="166" s="37" customFormat="1" spans="28:16381">
      <c r="AB166" s="41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  <c r="XFA166"/>
    </row>
    <row r="167" s="37" customFormat="1" spans="28:16381">
      <c r="AB167" s="41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  <c r="XFA167"/>
    </row>
    <row r="168" s="37" customFormat="1" spans="28:16381">
      <c r="AB168" s="41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  <c r="XFA168"/>
    </row>
    <row r="169" s="37" customFormat="1" spans="28:16381">
      <c r="AB169" s="41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  <c r="XFA169"/>
    </row>
    <row r="170" s="37" customFormat="1" spans="28:16381">
      <c r="AB170" s="41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  <c r="XFA170"/>
    </row>
    <row r="171" s="37" customFormat="1" spans="28:16381">
      <c r="AB171" s="4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  <c r="XFA171"/>
    </row>
    <row r="172" s="37" customFormat="1" spans="28:16381">
      <c r="AB172" s="41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  <c r="XFA172"/>
    </row>
    <row r="173" s="37" customFormat="1" spans="28:16381">
      <c r="AB173" s="41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  <c r="XFA173"/>
    </row>
    <row r="174" s="37" customFormat="1" spans="28:16381">
      <c r="AB174" s="41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  <c r="XFA174"/>
    </row>
    <row r="175" s="37" customFormat="1" spans="28:16381">
      <c r="AB175" s="41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  <c r="XFA175"/>
    </row>
    <row r="176" s="37" customFormat="1" spans="28:16381">
      <c r="AB176" s="41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  <c r="XFA176"/>
    </row>
    <row r="177" s="37" customFormat="1" spans="28:16381">
      <c r="AB177" s="41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  <c r="XFA177"/>
    </row>
    <row r="178" s="37" customFormat="1" spans="28:16381">
      <c r="AB178" s="41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  <c r="XFA178"/>
    </row>
    <row r="179" s="37" customFormat="1" spans="28:16381">
      <c r="AB179" s="41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  <c r="XFA179"/>
    </row>
    <row r="180" s="37" customFormat="1" spans="28:16381">
      <c r="AB180" s="41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  <c r="XFA180"/>
    </row>
    <row r="181" s="37" customFormat="1" spans="28:16381">
      <c r="AB181" s="4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  <c r="XFA181"/>
    </row>
    <row r="182" s="37" customFormat="1" spans="28:16381">
      <c r="AB182" s="41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  <c r="XFA182"/>
    </row>
    <row r="183" s="37" customFormat="1" spans="28:16341">
      <c r="AB183" s="41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</row>
    <row r="184" s="37" customFormat="1" spans="28:16341">
      <c r="AB184" s="41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</row>
    <row r="185" s="37" customFormat="1" spans="28:16341">
      <c r="AB185" s="41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</row>
    <row r="186" s="37" customFormat="1" spans="28:16341">
      <c r="AB186" s="41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</row>
    <row r="187" s="37" customFormat="1" spans="28:16341">
      <c r="AB187" s="41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</row>
    <row r="188" s="37" customFormat="1" spans="28:16341">
      <c r="AB188" s="41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</row>
    <row r="189" s="37" customFormat="1" spans="28:16341">
      <c r="AB189" s="41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</row>
    <row r="190" s="37" customFormat="1" spans="28:16341">
      <c r="AB190" s="41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</row>
    <row r="191" s="37" customFormat="1" spans="28:16341">
      <c r="AB191" s="4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</row>
    <row r="192" s="37" customFormat="1" spans="28:16341">
      <c r="AB192" s="41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</row>
    <row r="193" s="37" customFormat="1" spans="28:16341">
      <c r="AB193" s="41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</row>
    <row r="194" s="37" customFormat="1" spans="28:16341">
      <c r="AB194" s="41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</row>
    <row r="195" s="37" customFormat="1" spans="28:16341">
      <c r="AB195" s="41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</row>
    <row r="196" s="37" customFormat="1" spans="28:16341">
      <c r="AB196" s="41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</row>
    <row r="197" s="37" customFormat="1" spans="28:16341">
      <c r="AB197" s="41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</row>
    <row r="198" s="37" customFormat="1" spans="28:16341">
      <c r="AB198" s="41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</row>
    <row r="199" s="37" customFormat="1" spans="28:16341">
      <c r="AB199" s="41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</row>
    <row r="200" s="37" customFormat="1" spans="28:16341">
      <c r="AB200" s="41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</row>
    <row r="201" s="37" customFormat="1" spans="28:16341">
      <c r="AB201" s="4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</row>
    <row r="202" s="37" customFormat="1" spans="28:16341">
      <c r="AB202" s="41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</row>
    <row r="203" s="37" customFormat="1" spans="28:16341">
      <c r="AB203" s="41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</row>
    <row r="204" s="37" customFormat="1" spans="28:16341">
      <c r="AB204" s="41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</row>
    <row r="205" s="37" customFormat="1" spans="28:16341">
      <c r="AB205" s="41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</row>
    <row r="206" s="37" customFormat="1" spans="28:16341">
      <c r="AB206" s="41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</row>
    <row r="207" s="37" customFormat="1" spans="28:16341">
      <c r="AB207" s="41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</row>
    <row r="208" s="37" customFormat="1" spans="28:16341">
      <c r="AB208" s="41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</row>
    <row r="209" s="37" customFormat="1" spans="28:16341">
      <c r="AB209" s="41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</row>
    <row r="210" s="37" customFormat="1" spans="28:16341">
      <c r="AB210" s="41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</row>
    <row r="211" s="37" customFormat="1" spans="28:16341">
      <c r="AB211" s="4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</row>
    <row r="212" s="37" customFormat="1" spans="28:16341">
      <c r="AB212" s="41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</row>
    <row r="213" s="37" customFormat="1" spans="28:16381">
      <c r="AB213" s="41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  <c r="XFA213"/>
    </row>
    <row r="214" s="37" customFormat="1" spans="28:16381">
      <c r="AB214" s="41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  <c r="XFA214"/>
    </row>
    <row r="215" s="37" customFormat="1" spans="28:16381">
      <c r="AB215" s="41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  <c r="XFA215"/>
    </row>
    <row r="216" s="37" customFormat="1" spans="28:16381">
      <c r="AB216" s="41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  <c r="XFA216"/>
    </row>
    <row r="217" s="37" customFormat="1" spans="28:16381">
      <c r="AB217" s="41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  <c r="XFA217"/>
    </row>
    <row r="218" s="37" customFormat="1" spans="28:16381">
      <c r="AB218" s="41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  <c r="XFA218"/>
    </row>
    <row r="219" s="37" customFormat="1" spans="28:16381">
      <c r="AB219" s="41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  <c r="XFA219"/>
    </row>
    <row r="220" s="37" customFormat="1" spans="28:16381">
      <c r="AB220" s="41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  <c r="XFA220"/>
    </row>
    <row r="221" s="37" customFormat="1" spans="28:16381">
      <c r="AB221" s="4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  <c r="XFA221"/>
    </row>
    <row r="222" s="37" customFormat="1" spans="28:16381">
      <c r="AB222" s="41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  <c r="XFA222"/>
    </row>
    <row r="223" s="37" customFormat="1" spans="28:16381">
      <c r="AB223" s="41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  <c r="XFA223"/>
    </row>
    <row r="224" s="37" customFormat="1" spans="28:16381">
      <c r="AB224" s="41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  <c r="XFA224"/>
    </row>
    <row r="225" s="37" customFormat="1" spans="28:16381">
      <c r="AB225" s="41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  <c r="XFA225"/>
    </row>
    <row r="226" s="37" customFormat="1" spans="28:16381">
      <c r="AB226" s="41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  <c r="XEZ226"/>
      <c r="XFA226"/>
    </row>
    <row r="227" s="37" customFormat="1" spans="28:16381">
      <c r="AB227" s="41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  <c r="XEZ227"/>
      <c r="XFA227"/>
    </row>
    <row r="228" s="37" customFormat="1" spans="28:16341">
      <c r="AB228" s="41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</row>
    <row r="229" s="37" customFormat="1" spans="28:16341">
      <c r="AB229" s="41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</row>
    <row r="230" s="37" customFormat="1" spans="28:16341">
      <c r="AB230" s="41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  <c r="XDM230"/>
    </row>
    <row r="231" s="37" customFormat="1" spans="28:16341">
      <c r="AB231" s="4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  <c r="XDM231"/>
    </row>
    <row r="232" s="37" customFormat="1" spans="28:16341">
      <c r="AB232" s="41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  <c r="XDM232"/>
    </row>
    <row r="233" s="37" customFormat="1" spans="28:16341">
      <c r="AB233" s="41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  <c r="XDM233"/>
    </row>
    <row r="234" s="37" customFormat="1" spans="28:16341">
      <c r="AB234" s="41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  <c r="XDM234"/>
    </row>
    <row r="235" s="37" customFormat="1" spans="28:16341">
      <c r="AB235" s="41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  <c r="XDM235"/>
    </row>
    <row r="236" s="37" customFormat="1" spans="28:16341">
      <c r="AB236" s="41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  <c r="XDM236"/>
    </row>
    <row r="237" s="37" customFormat="1" spans="28:16341">
      <c r="AB237" s="41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  <c r="XDM237"/>
    </row>
    <row r="238" s="37" customFormat="1" spans="28:16341">
      <c r="AB238" s="41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  <c r="XDM238"/>
    </row>
    <row r="239" s="37" customFormat="1" spans="28:16341">
      <c r="AB239" s="41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  <c r="XDM239"/>
    </row>
    <row r="240" s="37" customFormat="1" spans="28:16341">
      <c r="AB240" s="41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  <c r="XDM240"/>
    </row>
    <row r="241" s="37" customFormat="1" spans="28:16341">
      <c r="AB241" s="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  <c r="XDM241"/>
    </row>
    <row r="242" s="37" customFormat="1" spans="28:16341">
      <c r="AB242" s="41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  <c r="XDM242"/>
    </row>
    <row r="243" s="37" customFormat="1" spans="28:16341">
      <c r="AB243" s="41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  <c r="XDM243"/>
    </row>
    <row r="244" s="37" customFormat="1" spans="28:16341">
      <c r="AB244" s="41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  <c r="XDM244"/>
    </row>
    <row r="245" s="37" customFormat="1" spans="28:16341">
      <c r="AB245" s="41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  <c r="XDM245"/>
    </row>
    <row r="246" s="37" customFormat="1" spans="28:16341">
      <c r="AB246" s="41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</row>
    <row r="247" s="37" customFormat="1" spans="28:16381">
      <c r="AB247" s="41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  <c r="XFA247"/>
    </row>
    <row r="248" s="37" customFormat="1" spans="28:16381">
      <c r="AB248" s="41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  <c r="XFA248"/>
    </row>
    <row r="249" s="37" customFormat="1" spans="28:16381">
      <c r="AB249" s="41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  <c r="XFA249"/>
    </row>
    <row r="250" s="37" customFormat="1" spans="28:16381">
      <c r="AB250" s="41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  <c r="XFA250"/>
    </row>
    <row r="251" s="37" customFormat="1" spans="28:16381">
      <c r="AB251" s="4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</row>
    <row r="252" s="37" customFormat="1" spans="28:16381">
      <c r="AB252" s="41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  <c r="XFA252"/>
    </row>
    <row r="253" s="37" customFormat="1" spans="28:16381">
      <c r="AB253" s="41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  <c r="XFA253"/>
    </row>
    <row r="254" s="37" customFormat="1" spans="28:16381">
      <c r="AB254" s="41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  <c r="XFA254"/>
    </row>
    <row r="255" s="37" customFormat="1" spans="28:16381">
      <c r="AB255" s="41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  <c r="XFA255"/>
    </row>
    <row r="256" s="37" customFormat="1" spans="28:16381">
      <c r="AB256" s="41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  <c r="XFA256"/>
    </row>
    <row r="257" s="37" customFormat="1" spans="28:16381">
      <c r="AB257" s="41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  <c r="XFA257"/>
    </row>
    <row r="258" s="37" customFormat="1" spans="28:16381">
      <c r="AB258" s="41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  <c r="XFA258"/>
    </row>
    <row r="259" s="37" customFormat="1" spans="28:16381">
      <c r="AB259" s="41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  <c r="XFA259"/>
    </row>
    <row r="260" s="37" customFormat="1" spans="28:16381">
      <c r="AB260" s="41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  <c r="XFA260"/>
    </row>
    <row r="261" s="37" customFormat="1" spans="28:16381">
      <c r="AB261" s="4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  <c r="XFA261"/>
    </row>
    <row r="262" s="37" customFormat="1" spans="28:16381">
      <c r="AB262" s="41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  <c r="XFA262"/>
    </row>
    <row r="263" s="37" customFormat="1" spans="28:16381">
      <c r="AB263" s="41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  <c r="XFA263"/>
    </row>
    <row r="264" s="37" customFormat="1" spans="28:16381">
      <c r="AB264" s="41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  <c r="XFA264"/>
    </row>
    <row r="265" s="37" customFormat="1" spans="28:16381">
      <c r="AB265" s="41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  <c r="XFA265"/>
    </row>
    <row r="266" s="37" customFormat="1" spans="28:16381">
      <c r="AB266" s="41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  <c r="XFA266"/>
    </row>
    <row r="267" s="37" customFormat="1" spans="28:16381">
      <c r="AB267" s="41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  <c r="XDN267"/>
      <c r="XDO267"/>
      <c r="XDP267"/>
      <c r="XDQ267"/>
      <c r="XDR267"/>
      <c r="XDS267"/>
      <c r="XDT267"/>
      <c r="XDU267"/>
      <c r="XDV267"/>
      <c r="XDW267"/>
      <c r="XDX267"/>
      <c r="XDY267"/>
      <c r="XDZ267"/>
      <c r="XEA267"/>
      <c r="XEB267"/>
      <c r="XEC267"/>
      <c r="XED267"/>
      <c r="XEE267"/>
      <c r="XEF267"/>
      <c r="XEG267"/>
      <c r="XEH267"/>
      <c r="XEI267"/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  <c r="XEZ267"/>
      <c r="XFA267"/>
    </row>
    <row r="268" s="37" customFormat="1" spans="28:16381">
      <c r="AB268" s="41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  <c r="XDN268"/>
      <c r="XDO268"/>
      <c r="XDP268"/>
      <c r="XDQ268"/>
      <c r="XDR268"/>
      <c r="XDS268"/>
      <c r="XDT268"/>
      <c r="XDU268"/>
      <c r="XDV268"/>
      <c r="XDW268"/>
      <c r="XDX268"/>
      <c r="XDY268"/>
      <c r="XDZ268"/>
      <c r="XEA268"/>
      <c r="XEB268"/>
      <c r="XEC268"/>
      <c r="XED268"/>
      <c r="XEE268"/>
      <c r="XEF268"/>
      <c r="XEG268"/>
      <c r="XEH268"/>
      <c r="XEI268"/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  <c r="XEZ268"/>
      <c r="XFA268"/>
    </row>
    <row r="269" s="37" customFormat="1" spans="28:16341">
      <c r="AB269" s="41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</row>
    <row r="270" s="37" customFormat="1" spans="28:16341">
      <c r="AB270" s="41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</row>
    <row r="271" s="37" customFormat="1" spans="28:16381">
      <c r="AB271" s="4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  <c r="XFA271"/>
    </row>
    <row r="272" s="37" customFormat="1" spans="28:16381">
      <c r="AB272" s="41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  <c r="XFA272"/>
    </row>
    <row r="273" s="37" customFormat="1" spans="28:16381">
      <c r="AB273" s="41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  <c r="XFA273"/>
    </row>
    <row r="274" s="37" customFormat="1" spans="28:16381">
      <c r="AB274" s="41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  <c r="XFA274"/>
    </row>
    <row r="275" s="37" customFormat="1" spans="28:16381">
      <c r="AB275" s="41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  <c r="XFA275"/>
    </row>
    <row r="276" s="37" customFormat="1" spans="28:16381">
      <c r="AB276" s="41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  <c r="XFA276"/>
    </row>
    <row r="277" s="37" customFormat="1" spans="28:16381">
      <c r="AB277" s="41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  <c r="XFA277"/>
    </row>
    <row r="278" s="37" customFormat="1" spans="28:16381">
      <c r="AB278" s="41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  <c r="XFA278"/>
    </row>
    <row r="279" s="37" customFormat="1" spans="28:16381">
      <c r="AB279" s="41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  <c r="XFA279"/>
    </row>
    <row r="280" s="37" customFormat="1" spans="28:16381">
      <c r="AB280" s="41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  <c r="XFA280"/>
    </row>
    <row r="281" s="37" customFormat="1" spans="28:16381">
      <c r="AB281" s="4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  <c r="XFA281"/>
    </row>
    <row r="282" s="37" customFormat="1" spans="28:16381">
      <c r="AB282" s="41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  <c r="XFA282"/>
    </row>
    <row r="283" s="37" customFormat="1" spans="28:16381">
      <c r="AB283" s="41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  <c r="XFA283"/>
    </row>
    <row r="284" s="37" customFormat="1" spans="28:16381">
      <c r="AB284" s="41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  <c r="XFA284"/>
    </row>
    <row r="285" s="37" customFormat="1" spans="28:16381">
      <c r="AB285" s="41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  <c r="XFA285"/>
    </row>
    <row r="286" s="37" customFormat="1" spans="28:16381">
      <c r="AB286" s="41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  <c r="XFA286"/>
    </row>
    <row r="287" s="37" customFormat="1" spans="28:16381">
      <c r="AB287" s="41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  <c r="XFA287"/>
    </row>
    <row r="288" s="37" customFormat="1" spans="28:16381">
      <c r="AB288" s="41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  <c r="XFA288"/>
    </row>
    <row r="289" s="37" customFormat="1" spans="28:16381">
      <c r="AB289" s="41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  <c r="XFA289"/>
    </row>
    <row r="290" s="37" customFormat="1" spans="28:16381">
      <c r="AB290" s="41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  <c r="XFA290"/>
    </row>
    <row r="291" s="37" customFormat="1" spans="28:16381">
      <c r="AB291" s="4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  <c r="XFA291"/>
    </row>
    <row r="292" s="37" customFormat="1" spans="28:16381">
      <c r="AB292" s="41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  <c r="XFA292"/>
    </row>
    <row r="293" s="37" customFormat="1" spans="28:16381">
      <c r="AB293" s="41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  <c r="XFA293"/>
    </row>
    <row r="294" s="37" customFormat="1" spans="28:16381">
      <c r="AB294" s="41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  <c r="XFA294"/>
    </row>
    <row r="295" s="37" customFormat="1" spans="28:16381">
      <c r="AB295" s="41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  <c r="XFA295"/>
    </row>
    <row r="296" s="37" customFormat="1" spans="28:16381">
      <c r="AB296" s="41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  <c r="XFA296"/>
    </row>
    <row r="297" s="37" customFormat="1" spans="28:16381">
      <c r="AB297" s="41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  <c r="XFA297"/>
    </row>
    <row r="298" s="37" customFormat="1" spans="28:16381">
      <c r="AB298" s="41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  <c r="XFA298"/>
    </row>
    <row r="299" s="37" customFormat="1" spans="28:16381">
      <c r="AB299" s="41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  <c r="XFA299"/>
    </row>
    <row r="300" s="37" customFormat="1" spans="28:16381">
      <c r="AB300" s="41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  <c r="XFA300"/>
    </row>
    <row r="301" s="37" customFormat="1" spans="28:16381">
      <c r="AB301" s="4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  <c r="XFA301"/>
    </row>
    <row r="302" s="37" customFormat="1" spans="28:16381">
      <c r="AB302" s="41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  <c r="XDN302"/>
      <c r="XDO302"/>
      <c r="XDP302"/>
      <c r="XDQ302"/>
      <c r="XDR302"/>
      <c r="XDS302"/>
      <c r="XDT302"/>
      <c r="XDU302"/>
      <c r="XDV302"/>
      <c r="XDW302"/>
      <c r="XDX302"/>
      <c r="XDY302"/>
      <c r="XDZ302"/>
      <c r="XEA302"/>
      <c r="XEB302"/>
      <c r="XEC302"/>
      <c r="XED302"/>
      <c r="XEE302"/>
      <c r="XEF302"/>
      <c r="XEG302"/>
      <c r="XEH302"/>
      <c r="XEI302"/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  <c r="XEZ302"/>
      <c r="XFA302"/>
    </row>
    <row r="303" s="37" customFormat="1" spans="28:16381">
      <c r="AB303" s="41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  <c r="XDN303"/>
      <c r="XDO303"/>
      <c r="XDP303"/>
      <c r="XDQ303"/>
      <c r="XDR303"/>
      <c r="XDS303"/>
      <c r="XDT303"/>
      <c r="XDU303"/>
      <c r="XDV303"/>
      <c r="XDW303"/>
      <c r="XDX303"/>
      <c r="XDY303"/>
      <c r="XDZ303"/>
      <c r="XEA303"/>
      <c r="XEB303"/>
      <c r="XEC303"/>
      <c r="XED303"/>
      <c r="XEE303"/>
      <c r="XEF303"/>
      <c r="XEG303"/>
      <c r="XEH303"/>
      <c r="XEI303"/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  <c r="XEZ303"/>
      <c r="XFA303"/>
    </row>
    <row r="304" s="37" customFormat="1" spans="28:16341">
      <c r="AB304" s="41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</row>
    <row r="305" s="37" customFormat="1" spans="28:16341">
      <c r="AB305" s="41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</row>
    <row r="306" s="37" customFormat="1" spans="28:16341">
      <c r="AB306" s="41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</row>
    <row r="307" s="37" customFormat="1" spans="28:16341">
      <c r="AB307" s="41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</row>
    <row r="308" s="37" customFormat="1" spans="28:16371">
      <c r="AB308" s="41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  <c r="XEQ308"/>
    </row>
    <row r="309" s="37" customFormat="1" spans="28:16371">
      <c r="AB309" s="41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  <c r="XEQ309"/>
    </row>
    <row r="310" s="37" customFormat="1" spans="28:16371">
      <c r="AB310" s="41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</row>
    <row r="311" s="37" customFormat="1" spans="28:16371">
      <c r="AB311" s="4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  <c r="XEQ311"/>
    </row>
    <row r="312" s="37" customFormat="1" spans="28:16371">
      <c r="AB312" s="41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</row>
    <row r="313" s="37" customFormat="1" spans="28:16371">
      <c r="AB313" s="41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</row>
    <row r="314" s="37" customFormat="1" spans="28:16371">
      <c r="AB314" s="41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</row>
    <row r="315" s="37" customFormat="1" spans="28:16371">
      <c r="AB315" s="41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</row>
    <row r="316" s="37" customFormat="1" spans="28:16371">
      <c r="AB316" s="41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</row>
    <row r="317" s="37" customFormat="1" spans="28:16371">
      <c r="AB317" s="41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</row>
    <row r="318" s="37" customFormat="1" spans="28:16371">
      <c r="AB318" s="41"/>
      <c r="XCH318"/>
      <c r="XCI318"/>
      <c r="XCJ318"/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  <c r="XEQ318"/>
    </row>
    <row r="319" s="37" customFormat="1" spans="28:16371">
      <c r="AB319" s="41"/>
      <c r="XCH319"/>
      <c r="XCI319"/>
      <c r="XCJ319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  <c r="XEQ319"/>
    </row>
  </sheetData>
  <mergeCells count="31">
    <mergeCell ref="A1:AC1"/>
    <mergeCell ref="A2:X2"/>
    <mergeCell ref="J3:U3"/>
    <mergeCell ref="V3:AA3"/>
    <mergeCell ref="P4:S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  <mergeCell ref="X4:X5"/>
    <mergeCell ref="Y4:Y5"/>
    <mergeCell ref="Z4:Z5"/>
    <mergeCell ref="AA4:AA5"/>
    <mergeCell ref="AB3:AB5"/>
    <mergeCell ref="AC3:AC5"/>
    <mergeCell ref="A10:AE11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17"/>
  <sheetViews>
    <sheetView tabSelected="1" workbookViewId="0">
      <selection activeCell="G3" sqref="G$1:G$1048576"/>
    </sheetView>
  </sheetViews>
  <sheetFormatPr defaultColWidth="8.75" defaultRowHeight="14.25"/>
  <cols>
    <col min="1" max="1" width="5.25" style="37" customWidth="1"/>
    <col min="2" max="2" width="6.375" style="37" customWidth="1"/>
    <col min="3" max="3" width="5" style="37" customWidth="1"/>
    <col min="4" max="4" width="6.5" style="37" customWidth="1"/>
    <col min="5" max="5" width="6.80833333333333" style="37" customWidth="1"/>
    <col min="6" max="6" width="5.25" style="37" customWidth="1"/>
    <col min="7" max="7" width="5.39166666666667" style="37" customWidth="1"/>
    <col min="8" max="8" width="7.225" style="37" customWidth="1"/>
    <col min="9" max="9" width="5.25" style="37" customWidth="1"/>
    <col min="10" max="19" width="6.25" style="37" customWidth="1"/>
    <col min="20" max="20" width="5.125" style="37" customWidth="1"/>
    <col min="21" max="21" width="6.25" style="37" customWidth="1"/>
    <col min="22" max="22" width="5.125" style="37" customWidth="1"/>
    <col min="23" max="23" width="6.25" style="37" customWidth="1"/>
    <col min="24" max="25" width="5.25" style="37" customWidth="1"/>
    <col min="26" max="26" width="6.875" style="37" customWidth="1"/>
    <col min="27" max="27" width="4.5" style="37" customWidth="1"/>
    <col min="28" max="28" width="7.25" style="41" customWidth="1"/>
    <col min="29" max="29" width="9.625" style="37" customWidth="1"/>
    <col min="30" max="16309" width="8.75" style="37"/>
    <col min="16342" max="16382" width="8.75" style="37"/>
    <col min="16383" max="16383" width="5.625" style="37"/>
    <col min="16384" max="16384" width="8.75" style="37"/>
  </cols>
  <sheetData>
    <row r="1" s="37" customFormat="1" ht="31.5" spans="1:38">
      <c r="A1" s="42" t="s">
        <v>381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/>
      <c r="AE1"/>
      <c r="AF1"/>
      <c r="AG1"/>
      <c r="AH1"/>
      <c r="AI1"/>
      <c r="AJ1"/>
      <c r="AK1"/>
      <c r="AL1"/>
    </row>
    <row r="2" s="38" customFormat="1" ht="20" customHeight="1" spans="1:228">
      <c r="A2" s="43" t="s">
        <v>382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</row>
    <row r="3" s="39" customFormat="1" ht="22" customHeight="1" spans="1:29">
      <c r="A3" s="44" t="s">
        <v>7</v>
      </c>
      <c r="B3" s="45" t="s">
        <v>365</v>
      </c>
      <c r="C3" s="45" t="s">
        <v>134</v>
      </c>
      <c r="D3" s="45" t="s">
        <v>380</v>
      </c>
      <c r="E3" s="45" t="s">
        <v>273</v>
      </c>
      <c r="F3" s="45" t="s">
        <v>274</v>
      </c>
      <c r="G3" s="45" t="s">
        <v>275</v>
      </c>
      <c r="H3" s="45" t="s">
        <v>276</v>
      </c>
      <c r="I3" s="45" t="s">
        <v>277</v>
      </c>
      <c r="J3" s="54" t="s">
        <v>278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4" t="s">
        <v>279</v>
      </c>
      <c r="W3" s="55"/>
      <c r="X3" s="55"/>
      <c r="Y3" s="55"/>
      <c r="Z3" s="55"/>
      <c r="AA3" s="56"/>
      <c r="AB3" s="58" t="s">
        <v>280</v>
      </c>
      <c r="AC3" s="59" t="s">
        <v>23</v>
      </c>
    </row>
    <row r="4" s="39" customFormat="1" spans="1:38">
      <c r="A4" s="44"/>
      <c r="B4" s="45"/>
      <c r="C4" s="45"/>
      <c r="D4" s="45"/>
      <c r="E4" s="45"/>
      <c r="F4" s="45"/>
      <c r="G4" s="45"/>
      <c r="H4" s="45"/>
      <c r="I4" s="45"/>
      <c r="J4" s="45" t="s">
        <v>32</v>
      </c>
      <c r="K4" s="45" t="s">
        <v>281</v>
      </c>
      <c r="L4" s="45" t="s">
        <v>39</v>
      </c>
      <c r="M4" s="45" t="s">
        <v>281</v>
      </c>
      <c r="N4" s="45" t="s">
        <v>41</v>
      </c>
      <c r="O4" s="45" t="s">
        <v>281</v>
      </c>
      <c r="P4" s="45" t="s">
        <v>366</v>
      </c>
      <c r="Q4" s="45"/>
      <c r="R4" s="45"/>
      <c r="S4" s="45"/>
      <c r="T4" s="45" t="s">
        <v>46</v>
      </c>
      <c r="U4" s="45" t="s">
        <v>281</v>
      </c>
      <c r="V4" s="45" t="s">
        <v>55</v>
      </c>
      <c r="W4" s="45" t="s">
        <v>281</v>
      </c>
      <c r="X4" s="45" t="s">
        <v>58</v>
      </c>
      <c r="Y4" s="45" t="s">
        <v>281</v>
      </c>
      <c r="Z4" s="45" t="s">
        <v>64</v>
      </c>
      <c r="AA4" s="45" t="s">
        <v>281</v>
      </c>
      <c r="AB4" s="60"/>
      <c r="AC4" s="59"/>
      <c r="AD4"/>
      <c r="AE4"/>
      <c r="AF4"/>
      <c r="AG4"/>
      <c r="AH4"/>
      <c r="AI4"/>
      <c r="AJ4"/>
      <c r="AK4"/>
      <c r="AL4"/>
    </row>
    <row r="5" s="39" customFormat="1" ht="36" spans="1:38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 t="s">
        <v>367</v>
      </c>
      <c r="Q5" s="57" t="s">
        <v>281</v>
      </c>
      <c r="R5" s="45" t="s">
        <v>368</v>
      </c>
      <c r="S5" s="57" t="s">
        <v>281</v>
      </c>
      <c r="T5" s="45"/>
      <c r="U5" s="45"/>
      <c r="V5" s="45"/>
      <c r="W5" s="45"/>
      <c r="X5" s="45"/>
      <c r="Y5" s="45"/>
      <c r="Z5" s="45"/>
      <c r="AA5" s="45"/>
      <c r="AB5" s="61"/>
      <c r="AC5" s="59"/>
      <c r="AD5"/>
      <c r="AE5"/>
      <c r="AF5"/>
      <c r="AG5"/>
      <c r="AH5"/>
      <c r="AI5"/>
      <c r="AJ5"/>
      <c r="AK5"/>
      <c r="AL5"/>
    </row>
    <row r="6" s="40" customFormat="1" spans="1:38">
      <c r="A6" s="46">
        <v>1</v>
      </c>
      <c r="B6" s="47" t="s">
        <v>34</v>
      </c>
      <c r="C6" s="47" t="s">
        <v>205</v>
      </c>
      <c r="D6" s="47" t="s">
        <v>206</v>
      </c>
      <c r="E6" s="47" t="s">
        <v>356</v>
      </c>
      <c r="F6" s="48" t="s">
        <v>285</v>
      </c>
      <c r="G6" s="48">
        <v>2</v>
      </c>
      <c r="H6" s="47">
        <v>2019</v>
      </c>
      <c r="I6" s="48">
        <v>2020</v>
      </c>
      <c r="J6" s="47"/>
      <c r="K6" s="47">
        <v>0</v>
      </c>
      <c r="L6" s="47"/>
      <c r="M6" s="47">
        <v>0</v>
      </c>
      <c r="N6" s="47"/>
      <c r="O6" s="47">
        <v>0</v>
      </c>
      <c r="P6" s="47"/>
      <c r="Q6" s="47">
        <v>0</v>
      </c>
      <c r="R6" s="47"/>
      <c r="S6" s="47">
        <v>0</v>
      </c>
      <c r="T6" s="47"/>
      <c r="U6" s="47"/>
      <c r="V6" s="47"/>
      <c r="W6" s="47"/>
      <c r="X6" s="48">
        <v>3</v>
      </c>
      <c r="Y6" s="48">
        <v>1500</v>
      </c>
      <c r="Z6" s="47">
        <v>100</v>
      </c>
      <c r="AA6" s="48">
        <v>1300</v>
      </c>
      <c r="AB6" s="51">
        <f>K6+M6+O6+Q6+S6+U6+W6+Y6+AA6</f>
        <v>2800</v>
      </c>
      <c r="AC6" s="46"/>
      <c r="AD6"/>
      <c r="AE6"/>
      <c r="AF6"/>
      <c r="AG6"/>
      <c r="AH6"/>
      <c r="AI6"/>
      <c r="AJ6"/>
      <c r="AK6"/>
      <c r="AL6"/>
    </row>
    <row r="7" s="33" customFormat="1" spans="1:38">
      <c r="A7" s="49" t="s">
        <v>140</v>
      </c>
      <c r="B7" s="50"/>
      <c r="C7" s="50"/>
      <c r="D7" s="50"/>
      <c r="E7" s="50"/>
      <c r="F7" s="50"/>
      <c r="G7" s="51">
        <f t="shared" ref="G7:AB7" si="0">SUM(G6:G6)</f>
        <v>2</v>
      </c>
      <c r="H7" s="52"/>
      <c r="I7" s="52"/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51">
        <f t="shared" si="0"/>
        <v>0</v>
      </c>
      <c r="X7" s="51">
        <f t="shared" si="0"/>
        <v>3</v>
      </c>
      <c r="Y7" s="51">
        <f t="shared" si="0"/>
        <v>1500</v>
      </c>
      <c r="Z7" s="51">
        <f t="shared" si="0"/>
        <v>100</v>
      </c>
      <c r="AA7" s="51">
        <f t="shared" si="0"/>
        <v>1300</v>
      </c>
      <c r="AB7" s="51">
        <f t="shared" si="0"/>
        <v>2800</v>
      </c>
      <c r="AC7" s="52"/>
      <c r="AD7"/>
      <c r="AE7"/>
      <c r="AF7"/>
      <c r="AG7"/>
      <c r="AH7"/>
      <c r="AI7"/>
      <c r="AJ7"/>
      <c r="AK7"/>
      <c r="AL7"/>
    </row>
    <row r="8" s="30" customFormat="1" ht="25" customHeight="1" spans="1:40">
      <c r="A8" s="53" t="s">
        <v>371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/>
      <c r="AG8"/>
      <c r="AH8"/>
      <c r="AI8"/>
      <c r="AJ8"/>
      <c r="AK8"/>
      <c r="AL8"/>
      <c r="AM8"/>
      <c r="AN8"/>
    </row>
    <row r="9" s="30" customFormat="1" ht="19" customHeight="1" spans="1:40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/>
      <c r="AG9"/>
      <c r="AH9"/>
      <c r="AI9"/>
      <c r="AJ9"/>
      <c r="AK9"/>
      <c r="AL9"/>
      <c r="AM9"/>
      <c r="AN9"/>
    </row>
    <row r="10" s="37" customFormat="1" spans="28:16381">
      <c r="AB10" s="41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</row>
    <row r="11" s="37" customFormat="1" spans="28:16381">
      <c r="AB11" s="4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="37" customFormat="1" spans="28:16381">
      <c r="AB12" s="41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="37" customFormat="1" spans="28:16381">
      <c r="AB13" s="41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="37" customFormat="1" spans="28:16381">
      <c r="AB14" s="41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="37" customFormat="1" spans="28:16381">
      <c r="AB15" s="41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="37" customFormat="1" spans="28:16381">
      <c r="AB16" s="41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="37" customFormat="1" spans="28:16381">
      <c r="AB17" s="41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="37" customFormat="1" spans="28:16381">
      <c r="AB18" s="41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s="37" customFormat="1" spans="28:16381">
      <c r="AB19" s="41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="37" customFormat="1" spans="28:16381">
      <c r="AB20" s="41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="37" customFormat="1" spans="28:16381">
      <c r="AB21" s="4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="37" customFormat="1" spans="28:16381">
      <c r="AB22" s="41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="37" customFormat="1" spans="28:16381">
      <c r="AB23" s="41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="37" customFormat="1" spans="28:16381">
      <c r="AB24" s="41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="37" customFormat="1" spans="28:16381">
      <c r="AB25" s="41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="37" customFormat="1" spans="28:16381">
      <c r="AB26" s="41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="37" customFormat="1" spans="28:16381">
      <c r="AB27" s="41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="37" customFormat="1" spans="28:16381">
      <c r="AB28" s="41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="37" customFormat="1" spans="28:16381">
      <c r="AB29" s="41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="37" customFormat="1" spans="28:16381">
      <c r="AB30" s="41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s="37" customFormat="1" spans="28:16381">
      <c r="AB31" s="4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</row>
    <row r="32" s="37" customFormat="1" spans="28:16381">
      <c r="AB32" s="41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</row>
    <row r="33" s="37" customFormat="1" spans="28:16381">
      <c r="AB33" s="41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</row>
    <row r="34" s="37" customFormat="1" spans="28:16381">
      <c r="AB34" s="41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</row>
    <row r="35" s="37" customFormat="1" spans="28:16381">
      <c r="AB35" s="41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</row>
    <row r="36" s="37" customFormat="1" spans="28:16381">
      <c r="AB36" s="41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</row>
    <row r="37" s="37" customFormat="1" spans="28:16381">
      <c r="AB37" s="41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</row>
    <row r="38" s="37" customFormat="1" spans="28:16381">
      <c r="AB38" s="41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</row>
    <row r="39" s="37" customFormat="1" spans="28:16381">
      <c r="AB39" s="41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</row>
    <row r="40" s="37" customFormat="1" spans="28:16381">
      <c r="AB40" s="41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</row>
    <row r="41" s="37" customFormat="1" spans="28:16381">
      <c r="AB41" s="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</row>
    <row r="42" s="37" customFormat="1" spans="28:16381">
      <c r="AB42" s="41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</row>
    <row r="43" s="37" customFormat="1" spans="28:16381">
      <c r="AB43" s="41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</row>
    <row r="44" s="37" customFormat="1" spans="28:16381">
      <c r="AB44" s="41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</row>
    <row r="45" s="37" customFormat="1" spans="28:16381">
      <c r="AB45" s="41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</row>
    <row r="46" s="37" customFormat="1" spans="28:16381">
      <c r="AB46" s="41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</row>
    <row r="47" s="37" customFormat="1" spans="28:16381">
      <c r="AB47" s="41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</row>
    <row r="48" s="37" customFormat="1" spans="28:16381">
      <c r="AB48" s="41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</row>
    <row r="49" s="37" customFormat="1" spans="28:16381">
      <c r="AB49" s="41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</row>
    <row r="50" s="37" customFormat="1" spans="28:16381">
      <c r="AB50" s="41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</row>
    <row r="51" s="37" customFormat="1" spans="28:16381">
      <c r="AB51" s="4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</row>
    <row r="52" s="37" customFormat="1" spans="28:16381">
      <c r="AB52" s="41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</row>
    <row r="53" s="37" customFormat="1" spans="28:16381">
      <c r="AB53" s="41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</row>
    <row r="54" s="37" customFormat="1" spans="28:16381">
      <c r="AB54" s="41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</row>
    <row r="55" s="37" customFormat="1" spans="28:16381">
      <c r="AB55" s="41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</row>
    <row r="56" s="37" customFormat="1" spans="28:16381">
      <c r="AB56" s="41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</row>
    <row r="57" s="37" customFormat="1" spans="28:16381">
      <c r="AB57" s="41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</row>
    <row r="58" s="37" customFormat="1" spans="28:16381">
      <c r="AB58" s="41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</row>
    <row r="59" s="37" customFormat="1" spans="28:16381">
      <c r="AB59" s="41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</row>
    <row r="60" s="37" customFormat="1" spans="28:16381">
      <c r="AB60" s="41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</row>
    <row r="61" s="37" customFormat="1" spans="28:16381">
      <c r="AB61" s="4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</row>
    <row r="62" s="37" customFormat="1" spans="28:16381">
      <c r="AB62" s="41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</row>
    <row r="63" s="37" customFormat="1" spans="28:16381">
      <c r="AB63" s="41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</row>
    <row r="64" s="37" customFormat="1" spans="28:16381">
      <c r="AB64" s="41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</row>
    <row r="65" s="37" customFormat="1" spans="28:16381">
      <c r="AB65" s="41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</row>
    <row r="66" s="37" customFormat="1" spans="28:16381">
      <c r="AB66" s="41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</row>
    <row r="67" s="37" customFormat="1" spans="28:16381">
      <c r="AB67" s="41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</row>
    <row r="68" s="37" customFormat="1" spans="28:16381">
      <c r="AB68" s="41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</row>
    <row r="69" s="37" customFormat="1" spans="28:16381">
      <c r="AB69" s="41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</row>
    <row r="70" s="37" customFormat="1" spans="28:16381">
      <c r="AB70" s="41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</row>
    <row r="71" s="37" customFormat="1" spans="28:16381">
      <c r="AB71" s="4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</row>
    <row r="72" s="37" customFormat="1" spans="28:16381">
      <c r="AB72" s="41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</row>
    <row r="73" s="37" customFormat="1" spans="28:16381">
      <c r="AB73" s="41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</row>
    <row r="74" s="37" customFormat="1" spans="28:16381">
      <c r="AB74" s="41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</row>
    <row r="75" s="37" customFormat="1" spans="28:16381">
      <c r="AB75" s="41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</row>
    <row r="76" s="37" customFormat="1" spans="28:16381">
      <c r="AB76" s="41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</row>
    <row r="77" s="37" customFormat="1" spans="28:16381">
      <c r="AB77" s="41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</row>
    <row r="78" s="37" customFormat="1" spans="28:16381">
      <c r="AB78" s="41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</row>
    <row r="79" s="37" customFormat="1" spans="28:16381">
      <c r="AB79" s="41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</row>
    <row r="80" s="37" customFormat="1" spans="28:16381">
      <c r="AB80" s="41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</row>
    <row r="81" s="37" customFormat="1" spans="28:16381">
      <c r="AB81" s="4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</row>
    <row r="82" s="37" customFormat="1" spans="28:16381">
      <c r="AB82" s="41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</row>
    <row r="83" s="37" customFormat="1" spans="28:16381">
      <c r="AB83" s="41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</row>
    <row r="84" s="37" customFormat="1" spans="28:16381">
      <c r="AB84" s="41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</row>
    <row r="85" s="37" customFormat="1" spans="28:16381">
      <c r="AB85" s="41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</row>
    <row r="86" s="37" customFormat="1" spans="28:16381">
      <c r="AB86" s="41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</row>
    <row r="87" s="37" customFormat="1" spans="28:16381">
      <c r="AB87" s="41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</row>
    <row r="88" s="37" customFormat="1" spans="28:16381">
      <c r="AB88" s="41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</row>
    <row r="89" s="37" customFormat="1" spans="28:16381">
      <c r="AB89" s="41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</row>
    <row r="90" s="37" customFormat="1" spans="28:16381">
      <c r="AB90" s="41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</row>
    <row r="91" s="37" customFormat="1" spans="28:16381">
      <c r="AB91" s="4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</row>
    <row r="92" s="37" customFormat="1" spans="28:16381">
      <c r="AB92" s="41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</row>
    <row r="93" s="37" customFormat="1" spans="28:16381">
      <c r="AB93" s="41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</row>
    <row r="94" s="37" customFormat="1" spans="28:16381">
      <c r="AB94" s="41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</row>
    <row r="95" s="37" customFormat="1" spans="28:16381">
      <c r="AB95" s="41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</row>
    <row r="96" s="37" customFormat="1" spans="28:16381">
      <c r="AB96" s="41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</row>
    <row r="97" s="37" customFormat="1" spans="28:16381">
      <c r="AB97" s="41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</row>
    <row r="98" s="37" customFormat="1" spans="28:16381">
      <c r="AB98" s="41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</row>
    <row r="99" s="37" customFormat="1" spans="28:16381">
      <c r="AB99" s="41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</row>
    <row r="100" s="37" customFormat="1" spans="28:16381">
      <c r="AB100" s="41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</row>
    <row r="101" s="37" customFormat="1" spans="28:16381">
      <c r="AB101" s="4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</row>
    <row r="102" s="37" customFormat="1" spans="28:16381">
      <c r="AB102" s="41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</row>
    <row r="103" s="37" customFormat="1" spans="28:16381">
      <c r="AB103" s="41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</row>
    <row r="104" s="37" customFormat="1" spans="28:16381">
      <c r="AB104" s="41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</row>
    <row r="105" s="37" customFormat="1" spans="28:16381">
      <c r="AB105" s="41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</row>
    <row r="106" s="37" customFormat="1" spans="28:16381">
      <c r="AB106" s="41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</row>
    <row r="107" s="37" customFormat="1" spans="28:16381">
      <c r="AB107" s="41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</row>
    <row r="108" s="37" customFormat="1" spans="28:16381">
      <c r="AB108" s="41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</row>
    <row r="109" s="37" customFormat="1" spans="28:16381">
      <c r="AB109" s="41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</row>
    <row r="110" s="37" customFormat="1" spans="28:16381">
      <c r="AB110" s="41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</row>
    <row r="111" s="37" customFormat="1" spans="28:16381">
      <c r="AB111" s="4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</row>
    <row r="112" s="37" customFormat="1" spans="28:16381">
      <c r="AB112" s="41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</row>
    <row r="113" s="37" customFormat="1" spans="28:16381">
      <c r="AB113" s="41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</row>
    <row r="114" s="37" customFormat="1" spans="28:16381">
      <c r="AB114" s="41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</row>
    <row r="115" s="37" customFormat="1" spans="28:16381">
      <c r="AB115" s="41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</row>
    <row r="116" s="37" customFormat="1" spans="28:16381">
      <c r="AB116" s="41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</row>
    <row r="117" s="37" customFormat="1" spans="28:16381">
      <c r="AB117" s="41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</row>
    <row r="118" s="37" customFormat="1" spans="28:16381">
      <c r="AB118" s="41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</row>
    <row r="119" s="37" customFormat="1" spans="28:16381">
      <c r="AB119" s="41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</row>
    <row r="120" s="37" customFormat="1" spans="28:16381">
      <c r="AB120" s="41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</row>
    <row r="121" s="37" customFormat="1" spans="28:16381">
      <c r="AB121" s="4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</row>
    <row r="122" s="37" customFormat="1" spans="28:16381">
      <c r="AB122" s="41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</row>
    <row r="123" s="37" customFormat="1" spans="28:16381">
      <c r="AB123" s="41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</row>
    <row r="124" s="37" customFormat="1" spans="28:16381">
      <c r="AB124" s="41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</row>
    <row r="125" s="37" customFormat="1" spans="28:16381">
      <c r="AB125" s="41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</row>
    <row r="126" s="37" customFormat="1" spans="28:16381">
      <c r="AB126" s="41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</row>
    <row r="127" s="37" customFormat="1" spans="28:16381">
      <c r="AB127" s="41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</row>
    <row r="128" s="37" customFormat="1" spans="28:16381">
      <c r="AB128" s="41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</row>
    <row r="129" s="37" customFormat="1" spans="28:16381">
      <c r="AB129" s="41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</row>
    <row r="130" s="37" customFormat="1" spans="28:16381">
      <c r="AB130" s="41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</row>
    <row r="131" s="37" customFormat="1" spans="28:16381">
      <c r="AB131" s="4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</row>
    <row r="132" s="37" customFormat="1" spans="28:16381">
      <c r="AB132" s="41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</row>
    <row r="133" s="37" customFormat="1" spans="28:16381">
      <c r="AB133" s="41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</row>
    <row r="134" s="37" customFormat="1" spans="28:16381">
      <c r="AB134" s="41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</row>
    <row r="135" s="37" customFormat="1" spans="28:16381">
      <c r="AB135" s="41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</row>
    <row r="136" s="37" customFormat="1" spans="28:16381">
      <c r="AB136" s="41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</row>
    <row r="137" s="37" customFormat="1" spans="28:16381">
      <c r="AB137" s="41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</row>
    <row r="138" s="37" customFormat="1" spans="28:16381">
      <c r="AB138" s="41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</row>
    <row r="139" s="37" customFormat="1" spans="28:16381">
      <c r="AB139" s="41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</row>
    <row r="140" s="37" customFormat="1" spans="28:16381">
      <c r="AB140" s="41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</row>
    <row r="141" s="37" customFormat="1" spans="28:16381">
      <c r="AB141" s="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</row>
    <row r="142" s="37" customFormat="1" spans="28:16381">
      <c r="AB142" s="41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</row>
    <row r="143" s="37" customFormat="1" spans="28:16381">
      <c r="AB143" s="41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</row>
    <row r="144" s="37" customFormat="1" spans="28:16381">
      <c r="AB144" s="41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</row>
    <row r="145" s="37" customFormat="1" spans="28:16381">
      <c r="AB145" s="41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</row>
    <row r="146" s="37" customFormat="1" spans="28:16381">
      <c r="AB146" s="41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</row>
    <row r="147" s="37" customFormat="1" spans="28:16381">
      <c r="AB147" s="41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</row>
    <row r="148" s="37" customFormat="1" spans="28:16381">
      <c r="AB148" s="41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</row>
    <row r="149" s="37" customFormat="1" spans="28:16381">
      <c r="AB149" s="41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</row>
    <row r="150" s="37" customFormat="1" spans="28:16381">
      <c r="AB150" s="41"/>
      <c r="XCH150"/>
      <c r="XCI150"/>
      <c r="XCJ150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</row>
    <row r="151" s="37" customFormat="1" spans="28:16381">
      <c r="AB151" s="4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</row>
    <row r="152" s="37" customFormat="1" spans="28:16381">
      <c r="AB152" s="41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</row>
    <row r="153" s="37" customFormat="1" spans="28:16381">
      <c r="AB153" s="41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</row>
    <row r="154" s="37" customFormat="1" spans="28:16381">
      <c r="AB154" s="41"/>
      <c r="XCH154"/>
      <c r="XCI154"/>
      <c r="XCJ154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</row>
    <row r="155" s="37" customFormat="1" spans="28:16381">
      <c r="AB155" s="41"/>
      <c r="XCH155"/>
      <c r="XCI155"/>
      <c r="XCJ155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</row>
    <row r="156" s="37" customFormat="1" spans="28:16381">
      <c r="AB156" s="41"/>
      <c r="XCH156"/>
      <c r="XCI156"/>
      <c r="XCJ156"/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</row>
    <row r="157" s="37" customFormat="1" spans="28:16381">
      <c r="AB157" s="41"/>
      <c r="XCH157"/>
      <c r="XCI157"/>
      <c r="XCJ15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</row>
    <row r="158" s="37" customFormat="1" spans="28:16381">
      <c r="AB158" s="41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</row>
    <row r="159" s="37" customFormat="1" spans="28:16381">
      <c r="AB159" s="41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  <c r="XFA159"/>
    </row>
    <row r="160" s="37" customFormat="1" spans="28:16381">
      <c r="AB160" s="41"/>
      <c r="XCH160"/>
      <c r="XCI160"/>
      <c r="XCJ160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  <c r="XFA160"/>
    </row>
    <row r="161" s="37" customFormat="1" spans="28:16381">
      <c r="AB161" s="41"/>
      <c r="XCH161"/>
      <c r="XCI161"/>
      <c r="XCJ161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  <c r="XFA161"/>
    </row>
    <row r="162" s="37" customFormat="1" spans="28:16381">
      <c r="AB162" s="41"/>
      <c r="XCH162"/>
      <c r="XCI162"/>
      <c r="XCJ162"/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  <c r="XFA162"/>
    </row>
    <row r="163" s="37" customFormat="1" spans="28:16381">
      <c r="AB163" s="41"/>
      <c r="XCH163"/>
      <c r="XCI163"/>
      <c r="XCJ163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  <c r="XFA163"/>
    </row>
    <row r="164" s="37" customFormat="1" spans="28:16381">
      <c r="AB164" s="41"/>
      <c r="XCH164"/>
      <c r="XCI164"/>
      <c r="XCJ164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  <c r="XFA164"/>
    </row>
    <row r="165" s="37" customFormat="1" spans="28:16381">
      <c r="AB165" s="41"/>
      <c r="XCH165"/>
      <c r="XCI165"/>
      <c r="XCJ165"/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  <c r="XFA165"/>
    </row>
    <row r="166" s="37" customFormat="1" spans="28:16381">
      <c r="AB166" s="41"/>
      <c r="XCH166"/>
      <c r="XCI166"/>
      <c r="XCJ166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  <c r="XFA166"/>
    </row>
    <row r="167" s="37" customFormat="1" spans="28:16381">
      <c r="AB167" s="41"/>
      <c r="XCH167"/>
      <c r="XCI167"/>
      <c r="XCJ16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  <c r="XFA167"/>
    </row>
    <row r="168" s="37" customFormat="1" spans="28:16381">
      <c r="AB168" s="41"/>
      <c r="XCH168"/>
      <c r="XCI168"/>
      <c r="XCJ168"/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  <c r="XFA168"/>
    </row>
    <row r="169" s="37" customFormat="1" spans="28:16381">
      <c r="AB169" s="41"/>
      <c r="XCH169"/>
      <c r="XCI169"/>
      <c r="XCJ169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  <c r="XFA169"/>
    </row>
    <row r="170" s="37" customFormat="1" spans="28:16381">
      <c r="AB170" s="41"/>
      <c r="XCH170"/>
      <c r="XCI170"/>
      <c r="XCJ170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  <c r="XFA170"/>
    </row>
    <row r="171" s="37" customFormat="1" spans="28:16381">
      <c r="AB171" s="41"/>
      <c r="XCH171"/>
      <c r="XCI171"/>
      <c r="XCJ171"/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  <c r="XFA171"/>
    </row>
    <row r="172" s="37" customFormat="1" spans="28:16381">
      <c r="AB172" s="41"/>
      <c r="XCH172"/>
      <c r="XCI172"/>
      <c r="XCJ172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  <c r="XFA172"/>
    </row>
    <row r="173" s="37" customFormat="1" spans="28:16381">
      <c r="AB173" s="41"/>
      <c r="XCH173"/>
      <c r="XCI173"/>
      <c r="XCJ173"/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  <c r="XFA173"/>
    </row>
    <row r="174" s="37" customFormat="1" spans="28:16381">
      <c r="AB174" s="41"/>
      <c r="XCH174"/>
      <c r="XCI174"/>
      <c r="XCJ174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  <c r="XFA174"/>
    </row>
    <row r="175" s="37" customFormat="1" spans="28:16381">
      <c r="AB175" s="41"/>
      <c r="XCH175"/>
      <c r="XCI175"/>
      <c r="XCJ175"/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  <c r="XFA175"/>
    </row>
    <row r="176" s="37" customFormat="1" spans="28:16381">
      <c r="AB176" s="41"/>
      <c r="XCH176"/>
      <c r="XCI176"/>
      <c r="XCJ176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  <c r="XFA176"/>
    </row>
    <row r="177" s="37" customFormat="1" spans="28:16381">
      <c r="AB177" s="41"/>
      <c r="XCH177"/>
      <c r="XCI177"/>
      <c r="XCJ17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  <c r="XFA177"/>
    </row>
    <row r="178" s="37" customFormat="1" spans="28:16381">
      <c r="AB178" s="41"/>
      <c r="XCH178"/>
      <c r="XCI178"/>
      <c r="XCJ178"/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  <c r="XFA178"/>
    </row>
    <row r="179" s="37" customFormat="1" spans="28:16381">
      <c r="AB179" s="41"/>
      <c r="XCH179"/>
      <c r="XCI179"/>
      <c r="XCJ179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  <c r="XFA179"/>
    </row>
    <row r="180" s="37" customFormat="1" spans="28:16381">
      <c r="AB180" s="41"/>
      <c r="XCH180"/>
      <c r="XCI180"/>
      <c r="XCJ180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  <c r="XFA180"/>
    </row>
    <row r="181" s="37" customFormat="1" spans="28:16341">
      <c r="AB181" s="4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</row>
    <row r="182" s="37" customFormat="1" spans="28:16341">
      <c r="AB182" s="41"/>
      <c r="XCH182"/>
      <c r="XCI182"/>
      <c r="XCJ182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</row>
    <row r="183" s="37" customFormat="1" spans="28:16341">
      <c r="AB183" s="41"/>
      <c r="XCH183"/>
      <c r="XCI183"/>
      <c r="XCJ183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</row>
    <row r="184" s="37" customFormat="1" spans="28:16341">
      <c r="AB184" s="41"/>
      <c r="XCH184"/>
      <c r="XCI184"/>
      <c r="XCJ184"/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</row>
    <row r="185" s="37" customFormat="1" spans="28:16341">
      <c r="AB185" s="41"/>
      <c r="XCH185"/>
      <c r="XCI185"/>
      <c r="XCJ185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</row>
    <row r="186" s="37" customFormat="1" spans="28:16341">
      <c r="AB186" s="41"/>
      <c r="XCH186"/>
      <c r="XCI186"/>
      <c r="XCJ186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</row>
    <row r="187" s="37" customFormat="1" spans="28:16341">
      <c r="AB187" s="41"/>
      <c r="XCH187"/>
      <c r="XCI187"/>
      <c r="XCJ187"/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</row>
    <row r="188" s="37" customFormat="1" spans="28:16341">
      <c r="AB188" s="41"/>
      <c r="XCH188"/>
      <c r="XCI188"/>
      <c r="XCJ188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</row>
    <row r="189" s="37" customFormat="1" spans="28:16341">
      <c r="AB189" s="41"/>
      <c r="XCH189"/>
      <c r="XCI189"/>
      <c r="XCJ189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</row>
    <row r="190" s="37" customFormat="1" spans="28:16341">
      <c r="AB190" s="41"/>
      <c r="XCH190"/>
      <c r="XCI190"/>
      <c r="XCJ190"/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</row>
    <row r="191" s="37" customFormat="1" spans="28:16341">
      <c r="AB191" s="41"/>
      <c r="XCH191"/>
      <c r="XCI191"/>
      <c r="XCJ191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</row>
    <row r="192" s="37" customFormat="1" spans="28:16341">
      <c r="AB192" s="41"/>
      <c r="XCH192"/>
      <c r="XCI192"/>
      <c r="XCJ192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</row>
    <row r="193" s="37" customFormat="1" spans="28:16341">
      <c r="AB193" s="41"/>
      <c r="XCH193"/>
      <c r="XCI193"/>
      <c r="XCJ193"/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</row>
    <row r="194" s="37" customFormat="1" spans="28:16341">
      <c r="AB194" s="41"/>
      <c r="XCH194"/>
      <c r="XCI194"/>
      <c r="XCJ194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</row>
    <row r="195" s="37" customFormat="1" spans="28:16341">
      <c r="AB195" s="41"/>
      <c r="XCH195"/>
      <c r="XCI195"/>
      <c r="XCJ195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</row>
    <row r="196" s="37" customFormat="1" spans="28:16341">
      <c r="AB196" s="41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</row>
    <row r="197" s="37" customFormat="1" spans="28:16341">
      <c r="AB197" s="41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</row>
    <row r="198" s="37" customFormat="1" spans="28:16341">
      <c r="AB198" s="41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</row>
    <row r="199" s="37" customFormat="1" spans="28:16341">
      <c r="AB199" s="41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</row>
    <row r="200" s="37" customFormat="1" spans="28:16341">
      <c r="AB200" s="41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</row>
    <row r="201" s="37" customFormat="1" spans="28:16341">
      <c r="AB201" s="4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</row>
    <row r="202" s="37" customFormat="1" spans="28:16341">
      <c r="AB202" s="41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</row>
    <row r="203" s="37" customFormat="1" spans="28:16341">
      <c r="AB203" s="41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</row>
    <row r="204" s="37" customFormat="1" spans="28:16341">
      <c r="AB204" s="41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</row>
    <row r="205" s="37" customFormat="1" spans="28:16341">
      <c r="AB205" s="41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</row>
    <row r="206" s="37" customFormat="1" spans="28:16341">
      <c r="AB206" s="41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</row>
    <row r="207" s="37" customFormat="1" spans="28:16341">
      <c r="AB207" s="41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</row>
    <row r="208" s="37" customFormat="1" spans="28:16341">
      <c r="AB208" s="41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</row>
    <row r="209" s="37" customFormat="1" spans="28:16341">
      <c r="AB209" s="41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</row>
    <row r="210" s="37" customFormat="1" spans="28:16341">
      <c r="AB210" s="41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</row>
    <row r="211" s="37" customFormat="1" spans="28:16381">
      <c r="AB211" s="4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  <c r="XFA211"/>
    </row>
    <row r="212" s="37" customFormat="1" spans="28:16381">
      <c r="AB212" s="41"/>
      <c r="XCH212"/>
      <c r="XCI212"/>
      <c r="XCJ212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  <c r="XEZ212"/>
      <c r="XFA212"/>
    </row>
    <row r="213" s="37" customFormat="1" spans="28:16381">
      <c r="AB213" s="41"/>
      <c r="XCH213"/>
      <c r="XCI213"/>
      <c r="XCJ213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  <c r="XFA213"/>
    </row>
    <row r="214" s="37" customFormat="1" spans="28:16381">
      <c r="AB214" s="41"/>
      <c r="XCH214"/>
      <c r="XCI214"/>
      <c r="XCJ214"/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  <c r="XFA214"/>
    </row>
    <row r="215" s="37" customFormat="1" spans="28:16381">
      <c r="AB215" s="41"/>
      <c r="XCH215"/>
      <c r="XCI215"/>
      <c r="XCJ215"/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  <c r="XFA215"/>
    </row>
    <row r="216" s="37" customFormat="1" spans="28:16381">
      <c r="AB216" s="41"/>
      <c r="XCH216"/>
      <c r="XCI216"/>
      <c r="XCJ216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  <c r="XFA216"/>
    </row>
    <row r="217" s="37" customFormat="1" spans="28:16381">
      <c r="AB217" s="41"/>
      <c r="XCH217"/>
      <c r="XCI217"/>
      <c r="XCJ21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  <c r="XFA217"/>
    </row>
    <row r="218" s="37" customFormat="1" spans="28:16381">
      <c r="AB218" s="41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  <c r="XFA218"/>
    </row>
    <row r="219" s="37" customFormat="1" spans="28:16381">
      <c r="AB219" s="41"/>
      <c r="XCH219"/>
      <c r="XCI219"/>
      <c r="XCJ219"/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  <c r="XFA219"/>
    </row>
    <row r="220" s="37" customFormat="1" spans="28:16381">
      <c r="AB220" s="41"/>
      <c r="XCH220"/>
      <c r="XCI220"/>
      <c r="XCJ220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  <c r="XFA220"/>
    </row>
    <row r="221" s="37" customFormat="1" spans="28:16381">
      <c r="AB221" s="41"/>
      <c r="XCH221"/>
      <c r="XCI221"/>
      <c r="XCJ221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  <c r="XFA221"/>
    </row>
    <row r="222" s="37" customFormat="1" spans="28:16381">
      <c r="AB222" s="41"/>
      <c r="XCH222"/>
      <c r="XCI222"/>
      <c r="XCJ222"/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  <c r="XFA222"/>
    </row>
    <row r="223" s="37" customFormat="1" spans="28:16381">
      <c r="AB223" s="41"/>
      <c r="XCH223"/>
      <c r="XCI223"/>
      <c r="XCJ223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  <c r="XFA223"/>
    </row>
    <row r="224" s="37" customFormat="1" spans="28:16381">
      <c r="AB224" s="41"/>
      <c r="XCH224"/>
      <c r="XCI224"/>
      <c r="XCJ224"/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  <c r="XFA224"/>
    </row>
    <row r="225" s="37" customFormat="1" spans="28:16381">
      <c r="AB225" s="41"/>
      <c r="XCH225"/>
      <c r="XCI225"/>
      <c r="XCJ225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  <c r="XFA225"/>
    </row>
    <row r="226" s="37" customFormat="1" spans="28:16341">
      <c r="AB226" s="41"/>
      <c r="XCH226"/>
      <c r="XCI226"/>
      <c r="XCJ226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</row>
    <row r="227" s="37" customFormat="1" spans="28:16341">
      <c r="AB227" s="41"/>
      <c r="XCH227"/>
      <c r="XCI227"/>
      <c r="XCJ227"/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</row>
    <row r="228" s="37" customFormat="1" spans="28:16341">
      <c r="AB228" s="41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</row>
    <row r="229" s="37" customFormat="1" spans="28:16341">
      <c r="AB229" s="41"/>
      <c r="XCH229"/>
      <c r="XCI229"/>
      <c r="XCJ229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</row>
    <row r="230" s="37" customFormat="1" spans="28:16341">
      <c r="AB230" s="41"/>
      <c r="XCH230"/>
      <c r="XCI230"/>
      <c r="XCJ230"/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  <c r="XDM230"/>
    </row>
    <row r="231" s="37" customFormat="1" spans="28:16341">
      <c r="AB231" s="41"/>
      <c r="XCH231"/>
      <c r="XCI231"/>
      <c r="XCJ231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  <c r="XDM231"/>
    </row>
    <row r="232" s="37" customFormat="1" spans="28:16341">
      <c r="AB232" s="41"/>
      <c r="XCH232"/>
      <c r="XCI232"/>
      <c r="XCJ232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  <c r="XDM232"/>
    </row>
    <row r="233" s="37" customFormat="1" spans="28:16341">
      <c r="AB233" s="41"/>
      <c r="XCH233"/>
      <c r="XCI233"/>
      <c r="XCJ233"/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  <c r="XDM233"/>
    </row>
    <row r="234" s="37" customFormat="1" spans="28:16341">
      <c r="AB234" s="41"/>
      <c r="XCH234"/>
      <c r="XCI234"/>
      <c r="XCJ234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  <c r="XDM234"/>
    </row>
    <row r="235" s="37" customFormat="1" spans="28:16341">
      <c r="AB235" s="41"/>
      <c r="XCH235"/>
      <c r="XCI235"/>
      <c r="XCJ235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  <c r="XDM235"/>
    </row>
    <row r="236" s="37" customFormat="1" spans="28:16341">
      <c r="AB236" s="41"/>
      <c r="XCH236"/>
      <c r="XCI236"/>
      <c r="XCJ236"/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  <c r="XDM236"/>
    </row>
    <row r="237" s="37" customFormat="1" spans="28:16341">
      <c r="AB237" s="41"/>
      <c r="XCH237"/>
      <c r="XCI237"/>
      <c r="XCJ23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  <c r="XDM237"/>
    </row>
    <row r="238" s="37" customFormat="1" spans="28:16341">
      <c r="AB238" s="41"/>
      <c r="XCH238"/>
      <c r="XCI238"/>
      <c r="XCJ238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  <c r="XDM238"/>
    </row>
    <row r="239" s="37" customFormat="1" spans="28:16341">
      <c r="AB239" s="41"/>
      <c r="XCH239"/>
      <c r="XCI239"/>
      <c r="XCJ239"/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  <c r="XDM239"/>
    </row>
    <row r="240" s="37" customFormat="1" spans="28:16341">
      <c r="AB240" s="41"/>
      <c r="XCH240"/>
      <c r="XCI240"/>
      <c r="XCJ240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  <c r="XDM240"/>
    </row>
    <row r="241" s="37" customFormat="1" spans="28:16341">
      <c r="AB241" s="41"/>
      <c r="XCH241"/>
      <c r="XCI241"/>
      <c r="XCJ241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  <c r="XDM241"/>
    </row>
    <row r="242" s="37" customFormat="1" spans="28:16341">
      <c r="AB242" s="41"/>
      <c r="XCH242"/>
      <c r="XCI242"/>
      <c r="XCJ242"/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  <c r="XDM242"/>
    </row>
    <row r="243" s="37" customFormat="1" spans="28:16341">
      <c r="AB243" s="41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  <c r="XDM243"/>
    </row>
    <row r="244" s="37" customFormat="1" spans="28:16341">
      <c r="AB244" s="41"/>
      <c r="XCH244"/>
      <c r="XCI244"/>
      <c r="XCJ244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  <c r="XDM244"/>
    </row>
    <row r="245" s="37" customFormat="1" spans="28:16381">
      <c r="AB245" s="41"/>
      <c r="XCH245"/>
      <c r="XCI245"/>
      <c r="XCJ245"/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  <c r="XDM245"/>
      <c r="XDN245"/>
      <c r="XDO245"/>
      <c r="XDP245"/>
      <c r="XDQ245"/>
      <c r="XDR245"/>
      <c r="XDS245"/>
      <c r="XDT245"/>
      <c r="XDU245"/>
      <c r="XDV245"/>
      <c r="XDW245"/>
      <c r="XDX245"/>
      <c r="XDY245"/>
      <c r="XDZ245"/>
      <c r="XEA245"/>
      <c r="XEB245"/>
      <c r="XEC245"/>
      <c r="XED245"/>
      <c r="XEE245"/>
      <c r="XEF245"/>
      <c r="XEG245"/>
      <c r="XEH245"/>
      <c r="XEI245"/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  <c r="XEZ245"/>
      <c r="XFA245"/>
    </row>
    <row r="246" s="37" customFormat="1" spans="28:16381">
      <c r="AB246" s="41"/>
      <c r="XCH246"/>
      <c r="XCI246"/>
      <c r="XCJ246"/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  <c r="XDN246"/>
      <c r="XDO246"/>
      <c r="XDP246"/>
      <c r="XDQ246"/>
      <c r="XDR246"/>
      <c r="XDS246"/>
      <c r="XDT246"/>
      <c r="XDU246"/>
      <c r="XDV246"/>
      <c r="XDW246"/>
      <c r="XDX246"/>
      <c r="XDY246"/>
      <c r="XDZ246"/>
      <c r="XEA246"/>
      <c r="XEB246"/>
      <c r="XEC246"/>
      <c r="XED246"/>
      <c r="XEE246"/>
      <c r="XEF246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  <c r="XEZ246"/>
      <c r="XFA246"/>
    </row>
    <row r="247" s="37" customFormat="1" spans="28:16381">
      <c r="AB247" s="41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  <c r="XFA247"/>
    </row>
    <row r="248" s="37" customFormat="1" spans="28:16381">
      <c r="AB248" s="41"/>
      <c r="XCH248"/>
      <c r="XCI248"/>
      <c r="XCJ248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  <c r="XFA248"/>
    </row>
    <row r="249" s="37" customFormat="1" spans="28:16381">
      <c r="AB249" s="41"/>
      <c r="XCH249"/>
      <c r="XCI249"/>
      <c r="XCJ249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  <c r="XFA249"/>
    </row>
    <row r="250" s="37" customFormat="1" spans="28:16381">
      <c r="AB250" s="41"/>
      <c r="XCH250"/>
      <c r="XCI250"/>
      <c r="XCJ250"/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  <c r="XFA250"/>
    </row>
    <row r="251" s="37" customFormat="1" spans="28:16381">
      <c r="AB251" s="41"/>
      <c r="XCH251"/>
      <c r="XCI251"/>
      <c r="XCJ251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</row>
    <row r="252" s="37" customFormat="1" spans="28:16381">
      <c r="AB252" s="41"/>
      <c r="XCH252"/>
      <c r="XCI252"/>
      <c r="XCJ252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  <c r="XFA252"/>
    </row>
    <row r="253" s="37" customFormat="1" spans="28:16381">
      <c r="AB253" s="41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  <c r="XFA253"/>
    </row>
    <row r="254" s="37" customFormat="1" spans="28:16381">
      <c r="AB254" s="41"/>
      <c r="XCH254"/>
      <c r="XCI254"/>
      <c r="XCJ254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  <c r="XFA254"/>
    </row>
    <row r="255" s="37" customFormat="1" spans="28:16381">
      <c r="AB255" s="41"/>
      <c r="XCH255"/>
      <c r="XCI255"/>
      <c r="XCJ255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  <c r="XFA255"/>
    </row>
    <row r="256" s="37" customFormat="1" spans="28:16381">
      <c r="AB256" s="41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  <c r="XFA256"/>
    </row>
    <row r="257" s="37" customFormat="1" spans="28:16381">
      <c r="AB257" s="41"/>
      <c r="XCH257"/>
      <c r="XCI257"/>
      <c r="XCJ25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  <c r="XFA257"/>
    </row>
    <row r="258" s="37" customFormat="1" spans="28:16381">
      <c r="AB258" s="41"/>
      <c r="XCH258"/>
      <c r="XCI258"/>
      <c r="XCJ258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  <c r="XFA258"/>
    </row>
    <row r="259" s="37" customFormat="1" spans="28:16381">
      <c r="AB259" s="41"/>
      <c r="XCH259"/>
      <c r="XCI259"/>
      <c r="XCJ259"/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  <c r="XFA259"/>
    </row>
    <row r="260" s="37" customFormat="1" spans="28:16381">
      <c r="AB260" s="41"/>
      <c r="XCH260"/>
      <c r="XCI260"/>
      <c r="XCJ260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  <c r="XFA260"/>
    </row>
    <row r="261" s="37" customFormat="1" spans="28:16381">
      <c r="AB261" s="41"/>
      <c r="XCH261"/>
      <c r="XCI261"/>
      <c r="XCJ261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  <c r="XFA261"/>
    </row>
    <row r="262" s="37" customFormat="1" spans="28:16381">
      <c r="AB262" s="41"/>
      <c r="XCH262"/>
      <c r="XCI262"/>
      <c r="XCJ262"/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  <c r="XFA262"/>
    </row>
    <row r="263" s="37" customFormat="1" spans="28:16381">
      <c r="AB263" s="41"/>
      <c r="XCH263"/>
      <c r="XCI263"/>
      <c r="XCJ263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  <c r="XFA263"/>
    </row>
    <row r="264" s="37" customFormat="1" spans="28:16381">
      <c r="AB264" s="41"/>
      <c r="XCH264"/>
      <c r="XCI264"/>
      <c r="XCJ264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  <c r="XFA264"/>
    </row>
    <row r="265" s="37" customFormat="1" spans="28:16381">
      <c r="AB265" s="41"/>
      <c r="XCH265"/>
      <c r="XCI265"/>
      <c r="XCJ265"/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  <c r="XFA265"/>
    </row>
    <row r="266" s="37" customFormat="1" spans="28:16381">
      <c r="AB266" s="41"/>
      <c r="XCH266"/>
      <c r="XCI266"/>
      <c r="XCJ266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  <c r="XFA266"/>
    </row>
    <row r="267" s="37" customFormat="1" spans="28:16341">
      <c r="AB267" s="41"/>
      <c r="XCH267"/>
      <c r="XCI267"/>
      <c r="XCJ26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</row>
    <row r="268" s="37" customFormat="1" spans="28:16341">
      <c r="AB268" s="41"/>
      <c r="XCH268"/>
      <c r="XCI268"/>
      <c r="XCJ268"/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</row>
    <row r="269" s="37" customFormat="1" spans="28:16381">
      <c r="AB269" s="41"/>
      <c r="XCH269"/>
      <c r="XCI269"/>
      <c r="XCJ269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  <c r="XDN269"/>
      <c r="XDO269"/>
      <c r="XDP269"/>
      <c r="XDQ269"/>
      <c r="XDR269"/>
      <c r="XDS269"/>
      <c r="XDT269"/>
      <c r="XDU269"/>
      <c r="XDV269"/>
      <c r="XDW269"/>
      <c r="XDX269"/>
      <c r="XDY269"/>
      <c r="XDZ269"/>
      <c r="XEA269"/>
      <c r="XEB269"/>
      <c r="XEC269"/>
      <c r="XED269"/>
      <c r="XEE269"/>
      <c r="XEF269"/>
      <c r="XEG269"/>
      <c r="XEH269"/>
      <c r="XEI269"/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  <c r="XEZ269"/>
      <c r="XFA269"/>
    </row>
    <row r="270" s="37" customFormat="1" spans="28:16381">
      <c r="AB270" s="41"/>
      <c r="XCH270"/>
      <c r="XCI270"/>
      <c r="XCJ270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  <c r="XDN270"/>
      <c r="XDO270"/>
      <c r="XDP270"/>
      <c r="XDQ270"/>
      <c r="XDR270"/>
      <c r="XDS270"/>
      <c r="XDT270"/>
      <c r="XDU270"/>
      <c r="XDV270"/>
      <c r="XDW270"/>
      <c r="XDX270"/>
      <c r="XDY270"/>
      <c r="XDZ270"/>
      <c r="XEA270"/>
      <c r="XEB270"/>
      <c r="XEC270"/>
      <c r="XED270"/>
      <c r="XEE270"/>
      <c r="XEF270"/>
      <c r="XEG270"/>
      <c r="XEH270"/>
      <c r="XEI270"/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  <c r="XEZ270"/>
      <c r="XFA270"/>
    </row>
    <row r="271" s="37" customFormat="1" spans="28:16381">
      <c r="AB271" s="41"/>
      <c r="XCH271"/>
      <c r="XCI271"/>
      <c r="XCJ271"/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  <c r="XFA271"/>
    </row>
    <row r="272" s="37" customFormat="1" spans="28:16381">
      <c r="AB272" s="41"/>
      <c r="XCH272"/>
      <c r="XCI272"/>
      <c r="XCJ272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  <c r="XFA272"/>
    </row>
    <row r="273" s="37" customFormat="1" spans="28:16381">
      <c r="AB273" s="41"/>
      <c r="XCH273"/>
      <c r="XCI273"/>
      <c r="XCJ273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  <c r="XFA273"/>
    </row>
    <row r="274" s="37" customFormat="1" spans="28:16381">
      <c r="AB274" s="41"/>
      <c r="XCH274"/>
      <c r="XCI274"/>
      <c r="XCJ274"/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  <c r="XFA274"/>
    </row>
    <row r="275" s="37" customFormat="1" spans="28:16381">
      <c r="AB275" s="41"/>
      <c r="XCH275"/>
      <c r="XCI275"/>
      <c r="XCJ275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  <c r="XFA275"/>
    </row>
    <row r="276" s="37" customFormat="1" spans="28:16381">
      <c r="AB276" s="41"/>
      <c r="XCH276"/>
      <c r="XCI276"/>
      <c r="XCJ276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  <c r="XFA276"/>
    </row>
    <row r="277" s="37" customFormat="1" spans="28:16381">
      <c r="AB277" s="41"/>
      <c r="XCH277"/>
      <c r="XCI277"/>
      <c r="XCJ277"/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  <c r="XFA277"/>
    </row>
    <row r="278" s="37" customFormat="1" spans="28:16381">
      <c r="AB278" s="41"/>
      <c r="XCH278"/>
      <c r="XCI278"/>
      <c r="XCJ278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  <c r="XFA278"/>
    </row>
    <row r="279" s="37" customFormat="1" spans="28:16381">
      <c r="AB279" s="41"/>
      <c r="XCH279"/>
      <c r="XCI279"/>
      <c r="XCJ279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  <c r="XFA279"/>
    </row>
    <row r="280" s="37" customFormat="1" spans="28:16381">
      <c r="AB280" s="41"/>
      <c r="XCH280"/>
      <c r="XCI280"/>
      <c r="XCJ280"/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  <c r="XFA280"/>
    </row>
    <row r="281" s="37" customFormat="1" spans="28:16381">
      <c r="AB281" s="41"/>
      <c r="XCH281"/>
      <c r="XCI281"/>
      <c r="XCJ281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  <c r="XFA281"/>
    </row>
    <row r="282" s="37" customFormat="1" spans="28:16381">
      <c r="AB282" s="41"/>
      <c r="XCH282"/>
      <c r="XCI282"/>
      <c r="XCJ282"/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  <c r="XFA282"/>
    </row>
    <row r="283" s="37" customFormat="1" spans="28:16381">
      <c r="AB283" s="41"/>
      <c r="XCH283"/>
      <c r="XCI283"/>
      <c r="XCJ283"/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  <c r="XFA283"/>
    </row>
    <row r="284" s="37" customFormat="1" spans="28:16381">
      <c r="AB284" s="41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  <c r="XFA284"/>
    </row>
    <row r="285" s="37" customFormat="1" spans="28:16381">
      <c r="AB285" s="41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  <c r="XFA285"/>
    </row>
    <row r="286" s="37" customFormat="1" spans="28:16381">
      <c r="AB286" s="41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  <c r="XFA286"/>
    </row>
    <row r="287" s="37" customFormat="1" spans="28:16381">
      <c r="AB287" s="41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  <c r="XFA287"/>
    </row>
    <row r="288" s="37" customFormat="1" spans="28:16381">
      <c r="AB288" s="41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  <c r="XFA288"/>
    </row>
    <row r="289" s="37" customFormat="1" spans="28:16381">
      <c r="AB289" s="41"/>
      <c r="XCH289"/>
      <c r="XCI289"/>
      <c r="XCJ289"/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  <c r="XFA289"/>
    </row>
    <row r="290" s="37" customFormat="1" spans="28:16381">
      <c r="AB290" s="41"/>
      <c r="XCH290"/>
      <c r="XCI290"/>
      <c r="XCJ290"/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  <c r="XFA290"/>
    </row>
    <row r="291" s="37" customFormat="1" spans="28:16381">
      <c r="AB291" s="41"/>
      <c r="XCH291"/>
      <c r="XCI291"/>
      <c r="XCJ291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  <c r="XFA291"/>
    </row>
    <row r="292" s="37" customFormat="1" spans="28:16381">
      <c r="AB292" s="41"/>
      <c r="XCH292"/>
      <c r="XCI292"/>
      <c r="XCJ292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  <c r="XFA292"/>
    </row>
    <row r="293" s="37" customFormat="1" spans="28:16381">
      <c r="AB293" s="41"/>
      <c r="XCH293"/>
      <c r="XCI293"/>
      <c r="XCJ293"/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  <c r="XFA293"/>
    </row>
    <row r="294" s="37" customFormat="1" spans="28:16381">
      <c r="AB294" s="41"/>
      <c r="XCH294"/>
      <c r="XCI294"/>
      <c r="XCJ294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  <c r="XFA294"/>
    </row>
    <row r="295" s="37" customFormat="1" spans="28:16381">
      <c r="AB295" s="41"/>
      <c r="XCH295"/>
      <c r="XCI295"/>
      <c r="XCJ295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  <c r="XFA295"/>
    </row>
    <row r="296" s="37" customFormat="1" spans="28:16381">
      <c r="AB296" s="41"/>
      <c r="XCH296"/>
      <c r="XCI296"/>
      <c r="XCJ296"/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  <c r="XFA296"/>
    </row>
    <row r="297" s="37" customFormat="1" spans="28:16381">
      <c r="AB297" s="41"/>
      <c r="XCH297"/>
      <c r="XCI297"/>
      <c r="XCJ29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  <c r="XFA297"/>
    </row>
    <row r="298" s="37" customFormat="1" spans="28:16381">
      <c r="AB298" s="41"/>
      <c r="XCH298"/>
      <c r="XCI298"/>
      <c r="XCJ298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  <c r="XFA298"/>
    </row>
    <row r="299" s="37" customFormat="1" spans="28:16381">
      <c r="AB299" s="41"/>
      <c r="XCH299"/>
      <c r="XCI299"/>
      <c r="XCJ299"/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  <c r="XFA299"/>
    </row>
    <row r="300" s="37" customFormat="1" spans="28:16381">
      <c r="AB300" s="41"/>
      <c r="XCH300"/>
      <c r="XCI300"/>
      <c r="XCJ300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  <c r="XFA300"/>
    </row>
    <row r="301" s="37" customFormat="1" spans="28:16381">
      <c r="AB301" s="41"/>
      <c r="XCH301"/>
      <c r="XCI301"/>
      <c r="XCJ301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  <c r="XFA301"/>
    </row>
    <row r="302" s="37" customFormat="1" spans="28:16341">
      <c r="AB302" s="41"/>
      <c r="XCH302"/>
      <c r="XCI302"/>
      <c r="XCJ302"/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</row>
    <row r="303" s="37" customFormat="1" spans="28:16341">
      <c r="AB303" s="41"/>
      <c r="XCH303"/>
      <c r="XCI303"/>
      <c r="XCJ303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</row>
    <row r="304" s="37" customFormat="1" spans="28:16341">
      <c r="AB304" s="41"/>
      <c r="XCH304"/>
      <c r="XCI304"/>
      <c r="XCJ304"/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</row>
    <row r="305" s="37" customFormat="1" spans="28:16341">
      <c r="AB305" s="41"/>
      <c r="XCH305"/>
      <c r="XCI305"/>
      <c r="XCJ305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</row>
    <row r="306" s="37" customFormat="1" spans="28:16371">
      <c r="AB306" s="41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  <c r="XEQ306"/>
    </row>
    <row r="307" s="37" customFormat="1" spans="28:16371">
      <c r="AB307" s="41"/>
      <c r="XCH307"/>
      <c r="XCI307"/>
      <c r="XCJ307"/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  <c r="XDN307"/>
      <c r="XDO307"/>
      <c r="XDP307"/>
      <c r="XDQ307"/>
      <c r="XDR307"/>
      <c r="XDS307"/>
      <c r="XDT307"/>
      <c r="XDU307"/>
      <c r="XDV307"/>
      <c r="XDW307"/>
      <c r="XDX307"/>
      <c r="XDY307"/>
      <c r="XDZ307"/>
      <c r="XEA307"/>
      <c r="XEB307"/>
      <c r="XEC307"/>
      <c r="XED307"/>
      <c r="XEE307"/>
      <c r="XEF307"/>
      <c r="XEG307"/>
      <c r="XEH307"/>
      <c r="XEI307"/>
      <c r="XEJ307"/>
      <c r="XEK307"/>
      <c r="XEL307"/>
      <c r="XEM307"/>
      <c r="XEN307"/>
      <c r="XEO307"/>
      <c r="XEP307"/>
      <c r="XEQ307"/>
    </row>
    <row r="308" s="37" customFormat="1" spans="28:16371">
      <c r="AB308" s="41"/>
      <c r="XCH308"/>
      <c r="XCI308"/>
      <c r="XCJ308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  <c r="XEQ308"/>
    </row>
    <row r="309" s="37" customFormat="1" spans="28:16371">
      <c r="AB309" s="41"/>
      <c r="XCH309"/>
      <c r="XCI309"/>
      <c r="XCJ309"/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  <c r="XEQ309"/>
    </row>
    <row r="310" s="37" customFormat="1" spans="28:16371">
      <c r="AB310" s="41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</row>
    <row r="311" s="37" customFormat="1" spans="28:16371">
      <c r="AB311" s="41"/>
      <c r="XCH311"/>
      <c r="XCI311"/>
      <c r="XCJ311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  <c r="XEQ311"/>
    </row>
    <row r="312" s="37" customFormat="1" spans="28:16371">
      <c r="AB312" s="41"/>
      <c r="XCH312"/>
      <c r="XCI312"/>
      <c r="XCJ312"/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</row>
    <row r="313" s="37" customFormat="1" spans="28:16371">
      <c r="AB313" s="41"/>
      <c r="XCH313"/>
      <c r="XCI313"/>
      <c r="XCJ313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</row>
    <row r="314" s="37" customFormat="1" spans="28:16371">
      <c r="AB314" s="41"/>
      <c r="XCH314"/>
      <c r="XCI314"/>
      <c r="XCJ314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</row>
    <row r="315" s="37" customFormat="1" spans="28:16371">
      <c r="AB315" s="41"/>
      <c r="XCH315"/>
      <c r="XCI315"/>
      <c r="XCJ315"/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</row>
    <row r="316" s="37" customFormat="1" spans="28:16371">
      <c r="AB316" s="41"/>
      <c r="XCH316"/>
      <c r="XCI316"/>
      <c r="XCJ31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</row>
    <row r="317" s="37" customFormat="1" spans="28:16371">
      <c r="AB317" s="41"/>
      <c r="XCH317"/>
      <c r="XCI317"/>
      <c r="XCJ31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</row>
  </sheetData>
  <mergeCells count="31">
    <mergeCell ref="A1:AC1"/>
    <mergeCell ref="A2:X2"/>
    <mergeCell ref="J3:U3"/>
    <mergeCell ref="V3:AA3"/>
    <mergeCell ref="P4:S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  <mergeCell ref="X4:X5"/>
    <mergeCell ref="Y4:Y5"/>
    <mergeCell ref="Z4:Z5"/>
    <mergeCell ref="AA4:AA5"/>
    <mergeCell ref="AB3:AB5"/>
    <mergeCell ref="AC3:AC5"/>
    <mergeCell ref="A8:AE9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7:U36"/>
  <sheetViews>
    <sheetView workbookViewId="0">
      <selection activeCell="V19" sqref="V19"/>
    </sheetView>
  </sheetViews>
  <sheetFormatPr defaultColWidth="9" defaultRowHeight="13.5"/>
  <sheetData>
    <row r="7" spans="4:19">
      <c r="D7" s="111" t="s">
        <v>3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4:19"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4:19"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4:19"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4:19"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4:19"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4:19"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4:19"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4:19"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4:19"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4:19"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4:19"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4:19"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4:19"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4:19"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4:19"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4:19"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4:19"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spans="4:19"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4:19"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4:19"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4:19"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4:19"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4:19"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4:19"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4:19"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4:21"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U33" t="s">
        <v>1</v>
      </c>
    </row>
    <row r="34" spans="4:19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4:19"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4:4">
      <c r="D36" t="s">
        <v>2</v>
      </c>
    </row>
  </sheetData>
  <mergeCells count="1">
    <mergeCell ref="D7:S35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workbookViewId="0">
      <selection activeCell="A7" sqref="A7"/>
    </sheetView>
  </sheetViews>
  <sheetFormatPr defaultColWidth="9" defaultRowHeight="13.5"/>
  <cols>
    <col min="8" max="8" width="9.5" customWidth="1"/>
  </cols>
  <sheetData>
    <row r="1" ht="14.25" spans="1:20">
      <c r="A1" s="1" t="s">
        <v>383</v>
      </c>
      <c r="B1" s="1"/>
      <c r="C1" s="2"/>
      <c r="D1" s="2"/>
      <c r="E1" s="2"/>
      <c r="F1" s="2"/>
      <c r="G1" s="2"/>
      <c r="H1" s="3"/>
      <c r="I1" s="22"/>
      <c r="J1" s="22"/>
      <c r="K1" s="22"/>
      <c r="L1" s="2"/>
      <c r="M1" s="22"/>
      <c r="N1" s="22"/>
      <c r="O1" s="22"/>
      <c r="P1" s="22"/>
      <c r="Q1" s="25"/>
      <c r="R1" s="25"/>
      <c r="S1" s="25"/>
      <c r="T1" s="30"/>
    </row>
    <row r="2" ht="28.5" spans="1:20">
      <c r="A2" s="4" t="s">
        <v>384</v>
      </c>
      <c r="B2" s="4"/>
      <c r="C2" s="5"/>
      <c r="D2" s="5"/>
      <c r="E2" s="5"/>
      <c r="F2" s="5"/>
      <c r="G2" s="5"/>
      <c r="H2" s="6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30"/>
    </row>
    <row r="3" spans="1:20">
      <c r="A3" s="7" t="s">
        <v>385</v>
      </c>
      <c r="B3" s="7"/>
      <c r="C3" s="7"/>
      <c r="D3" s="7"/>
      <c r="E3" s="7"/>
      <c r="F3" s="7"/>
      <c r="G3" s="7"/>
      <c r="H3" s="7"/>
      <c r="I3" s="23"/>
      <c r="J3" s="23"/>
      <c r="K3" s="23"/>
      <c r="L3" s="7"/>
      <c r="M3" s="23"/>
      <c r="N3" s="23"/>
      <c r="O3" s="23"/>
      <c r="P3" s="23"/>
      <c r="Q3" s="23" t="s">
        <v>6</v>
      </c>
      <c r="R3" s="23"/>
      <c r="S3" s="23"/>
      <c r="T3" s="7"/>
    </row>
    <row r="4" ht="14.25" spans="1:20">
      <c r="A4" s="8" t="s">
        <v>7</v>
      </c>
      <c r="B4" s="8" t="s">
        <v>8</v>
      </c>
      <c r="C4" s="8" t="s">
        <v>9</v>
      </c>
      <c r="D4" s="8" t="s">
        <v>10</v>
      </c>
      <c r="E4" s="9" t="s">
        <v>11</v>
      </c>
      <c r="F4" s="9" t="s">
        <v>12</v>
      </c>
      <c r="G4" s="10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8" t="s">
        <v>18</v>
      </c>
      <c r="M4" s="8" t="s">
        <v>19</v>
      </c>
      <c r="N4" s="8"/>
      <c r="O4" s="8"/>
      <c r="P4" s="24" t="s">
        <v>20</v>
      </c>
      <c r="Q4" s="8" t="s">
        <v>21</v>
      </c>
      <c r="R4" s="8" t="s">
        <v>22</v>
      </c>
      <c r="S4" s="8" t="s">
        <v>23</v>
      </c>
      <c r="T4" s="33"/>
    </row>
    <row r="5" ht="36" spans="1:20">
      <c r="A5" s="8"/>
      <c r="B5" s="8"/>
      <c r="C5" s="8"/>
      <c r="D5" s="8"/>
      <c r="E5" s="9"/>
      <c r="F5" s="9"/>
      <c r="G5" s="10"/>
      <c r="H5" s="9"/>
      <c r="I5" s="9"/>
      <c r="J5" s="9"/>
      <c r="K5" s="9"/>
      <c r="L5" s="8"/>
      <c r="M5" s="8" t="s">
        <v>24</v>
      </c>
      <c r="N5" s="8" t="s">
        <v>25</v>
      </c>
      <c r="O5" s="8" t="s">
        <v>26</v>
      </c>
      <c r="P5" s="24"/>
      <c r="Q5" s="8"/>
      <c r="R5" s="8"/>
      <c r="S5" s="8"/>
      <c r="T5" s="33"/>
    </row>
    <row r="6" ht="24" spans="1:20">
      <c r="A6" s="11"/>
      <c r="B6" s="12" t="s">
        <v>386</v>
      </c>
      <c r="C6" s="12"/>
      <c r="D6" s="12"/>
      <c r="E6" s="12"/>
      <c r="F6" s="12"/>
      <c r="G6" s="12"/>
      <c r="H6" s="13">
        <v>1544.2</v>
      </c>
      <c r="I6" s="13">
        <v>1544.2</v>
      </c>
      <c r="J6" s="13"/>
      <c r="K6" s="13"/>
      <c r="L6" s="13"/>
      <c r="M6" s="13"/>
      <c r="N6" s="13"/>
      <c r="O6" s="13"/>
      <c r="P6" s="13"/>
      <c r="Q6" s="26"/>
      <c r="R6" s="26"/>
      <c r="S6" s="26"/>
      <c r="T6" s="34"/>
    </row>
    <row r="7" ht="24" spans="1:20">
      <c r="A7" s="14"/>
      <c r="B7" s="14" t="s">
        <v>71</v>
      </c>
      <c r="C7" s="15"/>
      <c r="D7" s="15"/>
      <c r="E7" s="15"/>
      <c r="F7" s="15"/>
      <c r="G7" s="15"/>
      <c r="H7" s="16">
        <f t="shared" ref="H7:K7" si="0">SUM(H8:H9)</f>
        <v>85</v>
      </c>
      <c r="I7" s="16">
        <f t="shared" si="0"/>
        <v>85</v>
      </c>
      <c r="J7" s="16"/>
      <c r="K7" s="16"/>
      <c r="L7" s="16"/>
      <c r="M7" s="16"/>
      <c r="N7" s="16"/>
      <c r="O7" s="16"/>
      <c r="P7" s="16"/>
      <c r="Q7" s="14"/>
      <c r="R7" s="14"/>
      <c r="S7" s="14"/>
      <c r="T7" s="35"/>
    </row>
    <row r="8" ht="36" spans="1:20">
      <c r="A8" s="17">
        <v>1</v>
      </c>
      <c r="B8" s="31" t="s">
        <v>73</v>
      </c>
      <c r="C8" s="19" t="s">
        <v>387</v>
      </c>
      <c r="D8" s="20" t="s">
        <v>388</v>
      </c>
      <c r="E8" s="20" t="s">
        <v>389</v>
      </c>
      <c r="F8" s="20" t="s">
        <v>35</v>
      </c>
      <c r="G8" s="20">
        <v>2020</v>
      </c>
      <c r="H8" s="17">
        <v>55</v>
      </c>
      <c r="I8" s="17">
        <v>55</v>
      </c>
      <c r="J8" s="17"/>
      <c r="K8" s="17"/>
      <c r="L8" s="17"/>
      <c r="M8" s="17"/>
      <c r="N8" s="17"/>
      <c r="O8" s="17"/>
      <c r="P8" s="17"/>
      <c r="Q8" s="20" t="s">
        <v>79</v>
      </c>
      <c r="R8" s="19"/>
      <c r="S8" s="19"/>
      <c r="T8" s="29"/>
    </row>
    <row r="9" ht="48" spans="1:20">
      <c r="A9" s="17">
        <v>2</v>
      </c>
      <c r="B9" s="18" t="s">
        <v>73</v>
      </c>
      <c r="C9" s="19" t="s">
        <v>390</v>
      </c>
      <c r="D9" s="20" t="s">
        <v>391</v>
      </c>
      <c r="E9" s="20" t="s">
        <v>392</v>
      </c>
      <c r="F9" s="20" t="s">
        <v>35</v>
      </c>
      <c r="G9" s="20">
        <v>2019</v>
      </c>
      <c r="H9" s="17">
        <v>30</v>
      </c>
      <c r="I9" s="17">
        <v>30</v>
      </c>
      <c r="J9" s="17"/>
      <c r="K9" s="17"/>
      <c r="L9" s="17"/>
      <c r="M9" s="17"/>
      <c r="N9" s="17"/>
      <c r="O9" s="17"/>
      <c r="P9" s="17"/>
      <c r="Q9" s="20" t="s">
        <v>79</v>
      </c>
      <c r="R9" s="19"/>
      <c r="S9" s="19"/>
      <c r="T9" s="29"/>
    </row>
    <row r="10" ht="24" spans="1:20">
      <c r="A10" s="14"/>
      <c r="B10" s="14" t="s">
        <v>393</v>
      </c>
      <c r="C10" s="15"/>
      <c r="D10" s="15"/>
      <c r="E10" s="15"/>
      <c r="F10" s="15"/>
      <c r="G10" s="15"/>
      <c r="H10" s="16">
        <v>168.2</v>
      </c>
      <c r="I10" s="16">
        <v>168.2</v>
      </c>
      <c r="J10" s="16"/>
      <c r="K10" s="16"/>
      <c r="L10" s="16"/>
      <c r="M10" s="16"/>
      <c r="N10" s="16"/>
      <c r="O10" s="16"/>
      <c r="P10" s="16"/>
      <c r="Q10" s="14"/>
      <c r="R10" s="14"/>
      <c r="S10" s="14"/>
      <c r="T10" s="35"/>
    </row>
    <row r="11" s="28" customFormat="1" ht="36" spans="1:19">
      <c r="A11" s="17">
        <v>1</v>
      </c>
      <c r="B11" s="18" t="s">
        <v>394</v>
      </c>
      <c r="C11" s="19" t="s">
        <v>395</v>
      </c>
      <c r="D11" s="20" t="s">
        <v>396</v>
      </c>
      <c r="E11" s="20" t="s">
        <v>397</v>
      </c>
      <c r="F11" s="20" t="s">
        <v>35</v>
      </c>
      <c r="G11" s="20">
        <v>2019</v>
      </c>
      <c r="H11" s="17">
        <v>32</v>
      </c>
      <c r="I11" s="17">
        <v>32</v>
      </c>
      <c r="J11" s="17"/>
      <c r="K11" s="17"/>
      <c r="L11" s="17"/>
      <c r="M11" s="17"/>
      <c r="N11" s="17"/>
      <c r="O11" s="17"/>
      <c r="P11" s="17"/>
      <c r="Q11" s="27" t="s">
        <v>398</v>
      </c>
      <c r="R11" s="19"/>
      <c r="S11" s="19"/>
    </row>
    <row r="12" s="28" customFormat="1" ht="36" spans="1:19">
      <c r="A12" s="17">
        <v>2</v>
      </c>
      <c r="B12" s="18" t="s">
        <v>394</v>
      </c>
      <c r="C12" s="19" t="s">
        <v>399</v>
      </c>
      <c r="D12" s="20" t="s">
        <v>400</v>
      </c>
      <c r="E12" s="20" t="s">
        <v>401</v>
      </c>
      <c r="F12" s="20" t="s">
        <v>35</v>
      </c>
      <c r="G12" s="20">
        <v>2020</v>
      </c>
      <c r="H12" s="17">
        <v>70</v>
      </c>
      <c r="I12" s="17">
        <v>70</v>
      </c>
      <c r="J12" s="17"/>
      <c r="K12" s="17"/>
      <c r="L12" s="17"/>
      <c r="M12" s="17"/>
      <c r="N12" s="17"/>
      <c r="O12" s="17"/>
      <c r="P12" s="17"/>
      <c r="Q12" s="27" t="s">
        <v>398</v>
      </c>
      <c r="R12" s="19"/>
      <c r="S12" s="19"/>
    </row>
    <row r="13" s="28" customFormat="1" ht="48" spans="1:19">
      <c r="A13" s="17">
        <v>3</v>
      </c>
      <c r="B13" s="18" t="s">
        <v>394</v>
      </c>
      <c r="C13" s="19" t="s">
        <v>402</v>
      </c>
      <c r="D13" s="20" t="s">
        <v>403</v>
      </c>
      <c r="E13" s="20" t="s">
        <v>404</v>
      </c>
      <c r="F13" s="20" t="s">
        <v>35</v>
      </c>
      <c r="G13" s="20">
        <v>2019</v>
      </c>
      <c r="H13" s="17">
        <v>66.2</v>
      </c>
      <c r="I13" s="17">
        <v>66.2</v>
      </c>
      <c r="J13" s="17"/>
      <c r="K13" s="17"/>
      <c r="L13" s="17"/>
      <c r="M13" s="17"/>
      <c r="N13" s="17"/>
      <c r="O13" s="17"/>
      <c r="P13" s="17"/>
      <c r="Q13" s="27" t="s">
        <v>398</v>
      </c>
      <c r="R13" s="19"/>
      <c r="S13" s="19"/>
    </row>
    <row r="14" ht="24" spans="1:20">
      <c r="A14" s="14"/>
      <c r="B14" s="14" t="s">
        <v>108</v>
      </c>
      <c r="C14" s="15"/>
      <c r="D14" s="15"/>
      <c r="E14" s="15"/>
      <c r="F14" s="15"/>
      <c r="G14" s="15"/>
      <c r="H14" s="16">
        <f>SUM(H15:H31)</f>
        <v>1291</v>
      </c>
      <c r="I14" s="16">
        <f>SUM(I15:I31)</f>
        <v>1291</v>
      </c>
      <c r="J14" s="16"/>
      <c r="K14" s="16"/>
      <c r="L14" s="16"/>
      <c r="M14" s="16"/>
      <c r="N14" s="16"/>
      <c r="O14" s="16"/>
      <c r="P14" s="16"/>
      <c r="Q14" s="14"/>
      <c r="R14" s="14"/>
      <c r="S14" s="14"/>
      <c r="T14" s="35"/>
    </row>
    <row r="15" s="25" customFormat="1" ht="216" spans="1:19">
      <c r="A15" s="21">
        <v>1</v>
      </c>
      <c r="B15" s="18" t="s">
        <v>111</v>
      </c>
      <c r="C15" s="20" t="s">
        <v>405</v>
      </c>
      <c r="D15" s="20" t="s">
        <v>406</v>
      </c>
      <c r="E15" s="27" t="s">
        <v>407</v>
      </c>
      <c r="F15" s="20" t="s">
        <v>35</v>
      </c>
      <c r="G15" s="20">
        <v>2018</v>
      </c>
      <c r="H15" s="17">
        <v>100</v>
      </c>
      <c r="I15" s="17">
        <v>100</v>
      </c>
      <c r="J15" s="17"/>
      <c r="K15" s="17"/>
      <c r="L15" s="21" t="s">
        <v>121</v>
      </c>
      <c r="M15" s="21">
        <v>820</v>
      </c>
      <c r="N15" s="17"/>
      <c r="O15" s="21">
        <v>820</v>
      </c>
      <c r="P15" s="32" t="s">
        <v>408</v>
      </c>
      <c r="Q15" s="36" t="s">
        <v>122</v>
      </c>
      <c r="R15" s="36" t="s">
        <v>409</v>
      </c>
      <c r="S15" s="19"/>
    </row>
    <row r="16" s="25" customFormat="1" ht="60" spans="1:19">
      <c r="A16" s="21">
        <v>2</v>
      </c>
      <c r="B16" s="18" t="s">
        <v>111</v>
      </c>
      <c r="C16" s="20" t="s">
        <v>410</v>
      </c>
      <c r="D16" s="20" t="s">
        <v>411</v>
      </c>
      <c r="E16" s="20" t="s">
        <v>412</v>
      </c>
      <c r="F16" s="20" t="s">
        <v>35</v>
      </c>
      <c r="G16" s="20">
        <v>2018</v>
      </c>
      <c r="H16" s="17">
        <v>100</v>
      </c>
      <c r="I16" s="17">
        <v>100</v>
      </c>
      <c r="J16" s="17"/>
      <c r="K16" s="17"/>
      <c r="L16" s="21" t="s">
        <v>121</v>
      </c>
      <c r="M16" s="21">
        <v>202</v>
      </c>
      <c r="N16" s="17"/>
      <c r="O16" s="21">
        <v>202</v>
      </c>
      <c r="P16" s="32" t="s">
        <v>413</v>
      </c>
      <c r="Q16" s="36" t="s">
        <v>122</v>
      </c>
      <c r="R16" s="36" t="s">
        <v>409</v>
      </c>
      <c r="S16" s="19"/>
    </row>
    <row r="17" s="29" customFormat="1" ht="72" spans="1:19">
      <c r="A17" s="21">
        <v>3</v>
      </c>
      <c r="B17" s="18" t="s">
        <v>111</v>
      </c>
      <c r="C17" s="19" t="s">
        <v>414</v>
      </c>
      <c r="D17" s="20" t="s">
        <v>415</v>
      </c>
      <c r="E17" s="20" t="s">
        <v>416</v>
      </c>
      <c r="F17" s="20" t="s">
        <v>35</v>
      </c>
      <c r="G17" s="20">
        <v>2018</v>
      </c>
      <c r="H17" s="17">
        <v>80</v>
      </c>
      <c r="I17" s="17">
        <v>80</v>
      </c>
      <c r="J17" s="17"/>
      <c r="K17" s="17"/>
      <c r="L17" s="17"/>
      <c r="M17" s="17"/>
      <c r="N17" s="17"/>
      <c r="O17" s="17"/>
      <c r="P17" s="17"/>
      <c r="Q17" s="27" t="s">
        <v>91</v>
      </c>
      <c r="R17" s="19"/>
      <c r="S17" s="19"/>
    </row>
    <row r="18" s="29" customFormat="1" ht="72" spans="1:19">
      <c r="A18" s="21">
        <v>4</v>
      </c>
      <c r="B18" s="18" t="s">
        <v>111</v>
      </c>
      <c r="C18" s="19" t="s">
        <v>417</v>
      </c>
      <c r="D18" s="20" t="s">
        <v>418</v>
      </c>
      <c r="E18" s="20" t="s">
        <v>419</v>
      </c>
      <c r="F18" s="20" t="s">
        <v>35</v>
      </c>
      <c r="G18" s="20">
        <v>2019</v>
      </c>
      <c r="H18" s="17">
        <v>80</v>
      </c>
      <c r="I18" s="17">
        <v>80</v>
      </c>
      <c r="J18" s="17"/>
      <c r="K18" s="17"/>
      <c r="L18" s="17"/>
      <c r="M18" s="17"/>
      <c r="N18" s="17"/>
      <c r="O18" s="17"/>
      <c r="P18" s="17"/>
      <c r="Q18" s="27" t="s">
        <v>91</v>
      </c>
      <c r="R18" s="19"/>
      <c r="S18" s="19"/>
    </row>
    <row r="19" s="29" customFormat="1" ht="60" spans="1:19">
      <c r="A19" s="21">
        <v>5</v>
      </c>
      <c r="B19" s="18" t="s">
        <v>111</v>
      </c>
      <c r="C19" s="19" t="s">
        <v>420</v>
      </c>
      <c r="D19" s="20" t="s">
        <v>421</v>
      </c>
      <c r="E19" s="20" t="s">
        <v>422</v>
      </c>
      <c r="F19" s="20" t="s">
        <v>35</v>
      </c>
      <c r="G19" s="20">
        <v>2019</v>
      </c>
      <c r="H19" s="17">
        <v>80</v>
      </c>
      <c r="I19" s="17">
        <v>80</v>
      </c>
      <c r="J19" s="17"/>
      <c r="K19" s="17"/>
      <c r="L19" s="17"/>
      <c r="M19" s="17"/>
      <c r="N19" s="17"/>
      <c r="O19" s="17"/>
      <c r="P19" s="17"/>
      <c r="Q19" s="27" t="s">
        <v>91</v>
      </c>
      <c r="R19" s="19"/>
      <c r="S19" s="19"/>
    </row>
    <row r="20" s="29" customFormat="1" ht="96" spans="1:19">
      <c r="A20" s="21">
        <v>6</v>
      </c>
      <c r="B20" s="18" t="s">
        <v>111</v>
      </c>
      <c r="C20" s="19" t="s">
        <v>423</v>
      </c>
      <c r="D20" s="20" t="s">
        <v>424</v>
      </c>
      <c r="E20" s="20" t="s">
        <v>425</v>
      </c>
      <c r="F20" s="20" t="s">
        <v>35</v>
      </c>
      <c r="G20" s="20">
        <v>2018</v>
      </c>
      <c r="H20" s="17">
        <v>93</v>
      </c>
      <c r="I20" s="17">
        <v>93</v>
      </c>
      <c r="J20" s="17"/>
      <c r="K20" s="17"/>
      <c r="L20" s="17"/>
      <c r="M20" s="17"/>
      <c r="N20" s="17"/>
      <c r="O20" s="17"/>
      <c r="P20" s="17"/>
      <c r="Q20" s="27" t="s">
        <v>91</v>
      </c>
      <c r="R20" s="19"/>
      <c r="S20" s="19"/>
    </row>
    <row r="21" s="29" customFormat="1" ht="48" spans="1:19">
      <c r="A21" s="21">
        <v>7</v>
      </c>
      <c r="B21" s="18" t="s">
        <v>111</v>
      </c>
      <c r="C21" s="19" t="s">
        <v>423</v>
      </c>
      <c r="D21" s="20" t="s">
        <v>426</v>
      </c>
      <c r="E21" s="20" t="s">
        <v>425</v>
      </c>
      <c r="F21" s="20" t="s">
        <v>35</v>
      </c>
      <c r="G21" s="20">
        <v>2019</v>
      </c>
      <c r="H21" s="17">
        <v>93</v>
      </c>
      <c r="I21" s="17">
        <v>93</v>
      </c>
      <c r="J21" s="17"/>
      <c r="K21" s="17"/>
      <c r="L21" s="17"/>
      <c r="M21" s="17"/>
      <c r="N21" s="17"/>
      <c r="O21" s="17"/>
      <c r="P21" s="17"/>
      <c r="Q21" s="27" t="s">
        <v>91</v>
      </c>
      <c r="R21" s="19"/>
      <c r="S21" s="19"/>
    </row>
    <row r="22" s="29" customFormat="1" ht="72" spans="1:19">
      <c r="A22" s="21">
        <v>8</v>
      </c>
      <c r="B22" s="18" t="s">
        <v>111</v>
      </c>
      <c r="C22" s="19" t="s">
        <v>427</v>
      </c>
      <c r="D22" s="20" t="s">
        <v>428</v>
      </c>
      <c r="E22" s="20" t="s">
        <v>429</v>
      </c>
      <c r="F22" s="20" t="s">
        <v>35</v>
      </c>
      <c r="G22" s="20">
        <v>2018</v>
      </c>
      <c r="H22" s="17">
        <v>59</v>
      </c>
      <c r="I22" s="17">
        <v>59</v>
      </c>
      <c r="J22" s="17"/>
      <c r="K22" s="17"/>
      <c r="L22" s="17"/>
      <c r="M22" s="17"/>
      <c r="N22" s="17"/>
      <c r="O22" s="17"/>
      <c r="P22" s="17"/>
      <c r="Q22" s="27" t="s">
        <v>91</v>
      </c>
      <c r="R22" s="19"/>
      <c r="S22" s="19"/>
    </row>
    <row r="23" s="29" customFormat="1" ht="72" spans="1:19">
      <c r="A23" s="21">
        <v>9</v>
      </c>
      <c r="B23" s="18" t="s">
        <v>111</v>
      </c>
      <c r="C23" s="19" t="s">
        <v>430</v>
      </c>
      <c r="D23" s="20" t="s">
        <v>431</v>
      </c>
      <c r="E23" s="20" t="s">
        <v>432</v>
      </c>
      <c r="F23" s="20" t="s">
        <v>35</v>
      </c>
      <c r="G23" s="20">
        <v>2018</v>
      </c>
      <c r="H23" s="17">
        <v>82</v>
      </c>
      <c r="I23" s="17">
        <v>82</v>
      </c>
      <c r="J23" s="17"/>
      <c r="K23" s="17"/>
      <c r="L23" s="17"/>
      <c r="M23" s="17"/>
      <c r="N23" s="17"/>
      <c r="O23" s="17"/>
      <c r="P23" s="17"/>
      <c r="Q23" s="27" t="s">
        <v>91</v>
      </c>
      <c r="R23" s="19"/>
      <c r="S23" s="19"/>
    </row>
    <row r="24" s="29" customFormat="1" ht="48" spans="1:19">
      <c r="A24" s="21">
        <v>10</v>
      </c>
      <c r="B24" s="18" t="s">
        <v>111</v>
      </c>
      <c r="C24" s="19" t="s">
        <v>433</v>
      </c>
      <c r="D24" s="20" t="s">
        <v>434</v>
      </c>
      <c r="E24" s="20" t="s">
        <v>435</v>
      </c>
      <c r="F24" s="20" t="s">
        <v>35</v>
      </c>
      <c r="G24" s="20">
        <v>2018</v>
      </c>
      <c r="H24" s="17">
        <v>52</v>
      </c>
      <c r="I24" s="17">
        <v>52</v>
      </c>
      <c r="J24" s="17"/>
      <c r="K24" s="17"/>
      <c r="L24" s="17"/>
      <c r="M24" s="17"/>
      <c r="N24" s="17"/>
      <c r="O24" s="17"/>
      <c r="P24" s="17"/>
      <c r="Q24" s="27" t="s">
        <v>91</v>
      </c>
      <c r="R24" s="19"/>
      <c r="S24" s="19"/>
    </row>
    <row r="25" s="29" customFormat="1" ht="60" spans="1:19">
      <c r="A25" s="21">
        <v>11</v>
      </c>
      <c r="B25" s="18" t="s">
        <v>111</v>
      </c>
      <c r="C25" s="19" t="s">
        <v>436</v>
      </c>
      <c r="D25" s="20" t="s">
        <v>437</v>
      </c>
      <c r="E25" s="20" t="s">
        <v>438</v>
      </c>
      <c r="F25" s="20" t="s">
        <v>35</v>
      </c>
      <c r="G25" s="20">
        <v>2018</v>
      </c>
      <c r="H25" s="17">
        <v>60</v>
      </c>
      <c r="I25" s="17">
        <v>60</v>
      </c>
      <c r="J25" s="17"/>
      <c r="K25" s="17"/>
      <c r="L25" s="17"/>
      <c r="M25" s="17"/>
      <c r="N25" s="17"/>
      <c r="O25" s="17"/>
      <c r="P25" s="17"/>
      <c r="Q25" s="27" t="s">
        <v>91</v>
      </c>
      <c r="R25" s="19"/>
      <c r="S25" s="19"/>
    </row>
    <row r="26" s="28" customFormat="1" ht="72" spans="1:19">
      <c r="A26" s="21">
        <v>12</v>
      </c>
      <c r="B26" s="18" t="s">
        <v>111</v>
      </c>
      <c r="C26" s="19" t="s">
        <v>439</v>
      </c>
      <c r="D26" s="20" t="s">
        <v>440</v>
      </c>
      <c r="E26" s="20" t="s">
        <v>441</v>
      </c>
      <c r="F26" s="20" t="s">
        <v>35</v>
      </c>
      <c r="G26" s="20">
        <v>2018</v>
      </c>
      <c r="H26" s="17">
        <v>119</v>
      </c>
      <c r="I26" s="17">
        <v>119</v>
      </c>
      <c r="J26" s="17"/>
      <c r="K26" s="17"/>
      <c r="L26" s="17"/>
      <c r="M26" s="17"/>
      <c r="N26" s="17"/>
      <c r="O26" s="17"/>
      <c r="P26" s="17"/>
      <c r="Q26" s="27" t="s">
        <v>91</v>
      </c>
      <c r="R26" s="19"/>
      <c r="S26" s="19"/>
    </row>
    <row r="27" s="28" customFormat="1" ht="72" spans="1:19">
      <c r="A27" s="21">
        <v>13</v>
      </c>
      <c r="B27" s="18" t="s">
        <v>111</v>
      </c>
      <c r="C27" s="19" t="s">
        <v>442</v>
      </c>
      <c r="D27" s="20" t="s">
        <v>443</v>
      </c>
      <c r="E27" s="20" t="s">
        <v>444</v>
      </c>
      <c r="F27" s="20" t="s">
        <v>35</v>
      </c>
      <c r="G27" s="20">
        <v>2018</v>
      </c>
      <c r="H27" s="17">
        <v>74</v>
      </c>
      <c r="I27" s="17">
        <v>74</v>
      </c>
      <c r="J27" s="17"/>
      <c r="K27" s="17"/>
      <c r="L27" s="17"/>
      <c r="M27" s="17"/>
      <c r="N27" s="17"/>
      <c r="O27" s="17"/>
      <c r="P27" s="17"/>
      <c r="Q27" s="27" t="s">
        <v>91</v>
      </c>
      <c r="R27" s="19"/>
      <c r="S27" s="19"/>
    </row>
    <row r="28" s="28" customFormat="1" ht="48" spans="1:19">
      <c r="A28" s="21">
        <v>14</v>
      </c>
      <c r="B28" s="18" t="s">
        <v>111</v>
      </c>
      <c r="C28" s="19" t="s">
        <v>387</v>
      </c>
      <c r="D28" s="20" t="s">
        <v>445</v>
      </c>
      <c r="E28" s="20" t="s">
        <v>389</v>
      </c>
      <c r="F28" s="20" t="s">
        <v>35</v>
      </c>
      <c r="G28" s="20">
        <v>2019</v>
      </c>
      <c r="H28" s="17">
        <v>95</v>
      </c>
      <c r="I28" s="17">
        <v>95</v>
      </c>
      <c r="J28" s="17"/>
      <c r="K28" s="17"/>
      <c r="L28" s="17"/>
      <c r="M28" s="17"/>
      <c r="N28" s="17"/>
      <c r="O28" s="17"/>
      <c r="P28" s="17"/>
      <c r="Q28" s="27" t="s">
        <v>91</v>
      </c>
      <c r="R28" s="19"/>
      <c r="S28" s="19"/>
    </row>
    <row r="29" s="30" customFormat="1" ht="48" spans="1:19">
      <c r="A29" s="21">
        <v>15</v>
      </c>
      <c r="B29" s="18" t="s">
        <v>111</v>
      </c>
      <c r="C29" s="19" t="s">
        <v>446</v>
      </c>
      <c r="D29" s="20" t="s">
        <v>447</v>
      </c>
      <c r="E29" s="20" t="s">
        <v>448</v>
      </c>
      <c r="F29" s="20" t="s">
        <v>35</v>
      </c>
      <c r="G29" s="20">
        <v>2018</v>
      </c>
      <c r="H29" s="17">
        <v>32</v>
      </c>
      <c r="I29" s="17">
        <v>32</v>
      </c>
      <c r="J29" s="17"/>
      <c r="K29" s="17"/>
      <c r="L29" s="17"/>
      <c r="M29" s="17"/>
      <c r="N29" s="17"/>
      <c r="O29" s="17"/>
      <c r="P29" s="17"/>
      <c r="Q29" s="27" t="s">
        <v>91</v>
      </c>
      <c r="R29" s="19"/>
      <c r="S29" s="19"/>
    </row>
    <row r="30" s="30" customFormat="1" ht="48" spans="1:19">
      <c r="A30" s="21">
        <v>16</v>
      </c>
      <c r="B30" s="18" t="s">
        <v>111</v>
      </c>
      <c r="C30" s="19" t="s">
        <v>390</v>
      </c>
      <c r="D30" s="20" t="s">
        <v>449</v>
      </c>
      <c r="E30" s="20" t="s">
        <v>392</v>
      </c>
      <c r="F30" s="20" t="s">
        <v>35</v>
      </c>
      <c r="G30" s="20">
        <v>2018</v>
      </c>
      <c r="H30" s="17">
        <v>60</v>
      </c>
      <c r="I30" s="17">
        <v>60</v>
      </c>
      <c r="J30" s="17"/>
      <c r="K30" s="17"/>
      <c r="L30" s="17"/>
      <c r="M30" s="17"/>
      <c r="N30" s="17"/>
      <c r="O30" s="17"/>
      <c r="P30" s="17"/>
      <c r="Q30" s="27" t="s">
        <v>91</v>
      </c>
      <c r="R30" s="19"/>
      <c r="S30" s="19"/>
    </row>
    <row r="31" s="30" customFormat="1" ht="48" spans="1:19">
      <c r="A31" s="21">
        <v>17</v>
      </c>
      <c r="B31" s="18" t="s">
        <v>111</v>
      </c>
      <c r="C31" s="19" t="s">
        <v>446</v>
      </c>
      <c r="D31" s="20" t="s">
        <v>450</v>
      </c>
      <c r="E31" s="20" t="s">
        <v>448</v>
      </c>
      <c r="F31" s="20" t="s">
        <v>35</v>
      </c>
      <c r="G31" s="20">
        <v>2019</v>
      </c>
      <c r="H31" s="17">
        <v>32</v>
      </c>
      <c r="I31" s="17">
        <v>32</v>
      </c>
      <c r="J31" s="17"/>
      <c r="K31" s="17"/>
      <c r="L31" s="17"/>
      <c r="M31" s="17"/>
      <c r="N31" s="17"/>
      <c r="O31" s="17"/>
      <c r="P31" s="17"/>
      <c r="Q31" s="27" t="s">
        <v>91</v>
      </c>
      <c r="R31" s="19"/>
      <c r="S31" s="19"/>
    </row>
  </sheetData>
  <mergeCells count="21">
    <mergeCell ref="A1:B1"/>
    <mergeCell ref="A2:S2"/>
    <mergeCell ref="A3:H3"/>
    <mergeCell ref="Q3:R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4:R5"/>
    <mergeCell ref="S4:S5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workbookViewId="0">
      <selection activeCell="A3" sqref="A3:H3"/>
    </sheetView>
  </sheetViews>
  <sheetFormatPr defaultColWidth="9" defaultRowHeight="13.5"/>
  <cols>
    <col min="8" max="8" width="9.5" customWidth="1"/>
  </cols>
  <sheetData>
    <row r="1" spans="1:19">
      <c r="A1" s="1" t="s">
        <v>383</v>
      </c>
      <c r="B1" s="1"/>
      <c r="C1" s="2"/>
      <c r="D1" s="2"/>
      <c r="E1" s="2"/>
      <c r="F1" s="2"/>
      <c r="G1" s="2"/>
      <c r="H1" s="3"/>
      <c r="I1" s="22"/>
      <c r="J1" s="22"/>
      <c r="K1" s="22"/>
      <c r="L1" s="2"/>
      <c r="M1" s="22"/>
      <c r="N1" s="22"/>
      <c r="O1" s="22"/>
      <c r="P1" s="22"/>
      <c r="Q1" s="25"/>
      <c r="R1" s="25"/>
      <c r="S1" s="25"/>
    </row>
    <row r="2" ht="28.5" spans="1:19">
      <c r="A2" s="4" t="s">
        <v>451</v>
      </c>
      <c r="B2" s="4"/>
      <c r="C2" s="5"/>
      <c r="D2" s="5"/>
      <c r="E2" s="5"/>
      <c r="F2" s="5"/>
      <c r="G2" s="5"/>
      <c r="H2" s="6"/>
      <c r="I2" s="4"/>
      <c r="J2" s="4"/>
      <c r="K2" s="4"/>
      <c r="L2" s="5"/>
      <c r="M2" s="4"/>
      <c r="N2" s="4"/>
      <c r="O2" s="4"/>
      <c r="P2" s="4"/>
      <c r="Q2" s="4"/>
      <c r="R2" s="4"/>
      <c r="S2" s="4"/>
    </row>
    <row r="3" spans="1:19">
      <c r="A3" s="7" t="s">
        <v>385</v>
      </c>
      <c r="B3" s="7"/>
      <c r="C3" s="7"/>
      <c r="D3" s="7"/>
      <c r="E3" s="7"/>
      <c r="F3" s="7"/>
      <c r="G3" s="7"/>
      <c r="H3" s="7"/>
      <c r="I3" s="23"/>
      <c r="J3" s="23"/>
      <c r="K3" s="23"/>
      <c r="L3" s="7"/>
      <c r="M3" s="23"/>
      <c r="N3" s="23"/>
      <c r="O3" s="23"/>
      <c r="P3" s="23"/>
      <c r="Q3" s="23" t="s">
        <v>6</v>
      </c>
      <c r="R3" s="23"/>
      <c r="S3" s="23"/>
    </row>
    <row r="4" spans="1:19">
      <c r="A4" s="8" t="s">
        <v>7</v>
      </c>
      <c r="B4" s="8" t="s">
        <v>8</v>
      </c>
      <c r="C4" s="8" t="s">
        <v>9</v>
      </c>
      <c r="D4" s="8" t="s">
        <v>10</v>
      </c>
      <c r="E4" s="9" t="s">
        <v>11</v>
      </c>
      <c r="F4" s="9" t="s">
        <v>12</v>
      </c>
      <c r="G4" s="10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8" t="s">
        <v>18</v>
      </c>
      <c r="M4" s="8" t="s">
        <v>19</v>
      </c>
      <c r="N4" s="8"/>
      <c r="O4" s="8"/>
      <c r="P4" s="24" t="s">
        <v>20</v>
      </c>
      <c r="Q4" s="8" t="s">
        <v>21</v>
      </c>
      <c r="R4" s="8" t="s">
        <v>22</v>
      </c>
      <c r="S4" s="8" t="s">
        <v>23</v>
      </c>
    </row>
    <row r="5" ht="36" spans="1:19">
      <c r="A5" s="8"/>
      <c r="B5" s="8"/>
      <c r="C5" s="8"/>
      <c r="D5" s="8"/>
      <c r="E5" s="9"/>
      <c r="F5" s="9"/>
      <c r="G5" s="10"/>
      <c r="H5" s="9"/>
      <c r="I5" s="9"/>
      <c r="J5" s="9"/>
      <c r="K5" s="9"/>
      <c r="L5" s="8"/>
      <c r="M5" s="8" t="s">
        <v>24</v>
      </c>
      <c r="N5" s="8" t="s">
        <v>25</v>
      </c>
      <c r="O5" s="8" t="s">
        <v>26</v>
      </c>
      <c r="P5" s="24"/>
      <c r="Q5" s="8"/>
      <c r="R5" s="8"/>
      <c r="S5" s="8"/>
    </row>
    <row r="6" ht="24" spans="1:19">
      <c r="A6" s="11"/>
      <c r="B6" s="12" t="s">
        <v>452</v>
      </c>
      <c r="C6" s="12"/>
      <c r="D6" s="12"/>
      <c r="E6" s="12"/>
      <c r="F6" s="12"/>
      <c r="G6" s="12"/>
      <c r="H6" s="13">
        <v>330</v>
      </c>
      <c r="I6" s="13">
        <v>330</v>
      </c>
      <c r="J6" s="13"/>
      <c r="K6" s="13"/>
      <c r="L6" s="13"/>
      <c r="M6" s="13"/>
      <c r="N6" s="13"/>
      <c r="O6" s="13"/>
      <c r="P6" s="13"/>
      <c r="Q6" s="26"/>
      <c r="R6" s="26"/>
      <c r="S6" s="26"/>
    </row>
    <row r="7" ht="24" spans="1:19">
      <c r="A7" s="14"/>
      <c r="B7" s="14" t="s">
        <v>71</v>
      </c>
      <c r="C7" s="15"/>
      <c r="D7" s="15"/>
      <c r="E7" s="15"/>
      <c r="F7" s="15"/>
      <c r="G7" s="15"/>
      <c r="H7" s="16">
        <f>SUM(H8:H8)</f>
        <v>30</v>
      </c>
      <c r="I7" s="16">
        <f>SUM(I8:I8)</f>
        <v>30</v>
      </c>
      <c r="J7" s="16"/>
      <c r="K7" s="16"/>
      <c r="L7" s="16"/>
      <c r="M7" s="16"/>
      <c r="N7" s="16"/>
      <c r="O7" s="16"/>
      <c r="P7" s="16"/>
      <c r="Q7" s="14"/>
      <c r="R7" s="14"/>
      <c r="S7" s="14"/>
    </row>
    <row r="8" ht="48" spans="1:19">
      <c r="A8" s="17">
        <v>1</v>
      </c>
      <c r="B8" s="18" t="s">
        <v>73</v>
      </c>
      <c r="C8" s="19" t="s">
        <v>390</v>
      </c>
      <c r="D8" s="20" t="s">
        <v>391</v>
      </c>
      <c r="E8" s="20" t="s">
        <v>392</v>
      </c>
      <c r="F8" s="20" t="s">
        <v>35</v>
      </c>
      <c r="G8" s="20">
        <v>2019</v>
      </c>
      <c r="H8" s="17">
        <v>30</v>
      </c>
      <c r="I8" s="17">
        <v>30</v>
      </c>
      <c r="J8" s="17"/>
      <c r="K8" s="17"/>
      <c r="L8" s="17"/>
      <c r="M8" s="17"/>
      <c r="N8" s="17"/>
      <c r="O8" s="17"/>
      <c r="P8" s="17"/>
      <c r="Q8" s="20" t="s">
        <v>79</v>
      </c>
      <c r="R8" s="19"/>
      <c r="S8" s="19"/>
    </row>
    <row r="9" ht="24" spans="1:19">
      <c r="A9" s="14"/>
      <c r="B9" s="14" t="s">
        <v>453</v>
      </c>
      <c r="C9" s="15"/>
      <c r="D9" s="15"/>
      <c r="E9" s="15"/>
      <c r="F9" s="15"/>
      <c r="G9" s="15"/>
      <c r="H9" s="16">
        <v>300</v>
      </c>
      <c r="I9" s="16">
        <v>300</v>
      </c>
      <c r="J9" s="16"/>
      <c r="K9" s="16"/>
      <c r="L9" s="16"/>
      <c r="M9" s="16"/>
      <c r="N9" s="16"/>
      <c r="O9" s="16"/>
      <c r="P9" s="16"/>
      <c r="Q9" s="14"/>
      <c r="R9" s="14"/>
      <c r="S9" s="14"/>
    </row>
    <row r="10" ht="72" spans="1:19">
      <c r="A10" s="21">
        <v>1</v>
      </c>
      <c r="B10" s="18" t="s">
        <v>111</v>
      </c>
      <c r="C10" s="19" t="s">
        <v>414</v>
      </c>
      <c r="D10" s="20" t="s">
        <v>415</v>
      </c>
      <c r="E10" s="20" t="s">
        <v>416</v>
      </c>
      <c r="F10" s="20" t="s">
        <v>35</v>
      </c>
      <c r="G10" s="20">
        <v>2018</v>
      </c>
      <c r="H10" s="17">
        <v>80</v>
      </c>
      <c r="I10" s="17">
        <v>80</v>
      </c>
      <c r="J10" s="17"/>
      <c r="K10" s="17"/>
      <c r="L10" s="17"/>
      <c r="M10" s="17"/>
      <c r="N10" s="17"/>
      <c r="O10" s="17"/>
      <c r="P10" s="17"/>
      <c r="Q10" s="27" t="s">
        <v>91</v>
      </c>
      <c r="R10" s="19"/>
      <c r="S10" s="19"/>
    </row>
    <row r="11" ht="72" spans="1:19">
      <c r="A11" s="21">
        <v>2</v>
      </c>
      <c r="B11" s="18" t="s">
        <v>111</v>
      </c>
      <c r="C11" s="19" t="s">
        <v>417</v>
      </c>
      <c r="D11" s="20" t="s">
        <v>418</v>
      </c>
      <c r="E11" s="20" t="s">
        <v>419</v>
      </c>
      <c r="F11" s="20" t="s">
        <v>35</v>
      </c>
      <c r="G11" s="20">
        <v>2019</v>
      </c>
      <c r="H11" s="17">
        <v>80</v>
      </c>
      <c r="I11" s="17">
        <v>80</v>
      </c>
      <c r="J11" s="17"/>
      <c r="K11" s="17"/>
      <c r="L11" s="17"/>
      <c r="M11" s="17"/>
      <c r="N11" s="17"/>
      <c r="O11" s="17"/>
      <c r="P11" s="17"/>
      <c r="Q11" s="27" t="s">
        <v>91</v>
      </c>
      <c r="R11" s="19"/>
      <c r="S11" s="19"/>
    </row>
    <row r="12" ht="60" spans="1:19">
      <c r="A12" s="21">
        <v>3</v>
      </c>
      <c r="B12" s="18" t="s">
        <v>111</v>
      </c>
      <c r="C12" s="19" t="s">
        <v>420</v>
      </c>
      <c r="D12" s="20" t="s">
        <v>421</v>
      </c>
      <c r="E12" s="20" t="s">
        <v>422</v>
      </c>
      <c r="F12" s="20" t="s">
        <v>35</v>
      </c>
      <c r="G12" s="20">
        <v>2019</v>
      </c>
      <c r="H12" s="17">
        <v>80</v>
      </c>
      <c r="I12" s="17">
        <v>80</v>
      </c>
      <c r="J12" s="17"/>
      <c r="K12" s="17"/>
      <c r="L12" s="17"/>
      <c r="M12" s="17"/>
      <c r="N12" s="17"/>
      <c r="O12" s="17"/>
      <c r="P12" s="17"/>
      <c r="Q12" s="27" t="s">
        <v>91</v>
      </c>
      <c r="R12" s="19"/>
      <c r="S12" s="19"/>
    </row>
    <row r="13" ht="48" spans="1:19">
      <c r="A13" s="21">
        <v>4</v>
      </c>
      <c r="B13" s="18" t="s">
        <v>111</v>
      </c>
      <c r="C13" s="19" t="s">
        <v>390</v>
      </c>
      <c r="D13" s="20" t="s">
        <v>449</v>
      </c>
      <c r="E13" s="20" t="s">
        <v>392</v>
      </c>
      <c r="F13" s="20" t="s">
        <v>35</v>
      </c>
      <c r="G13" s="20">
        <v>2018</v>
      </c>
      <c r="H13" s="17">
        <v>60</v>
      </c>
      <c r="I13" s="17">
        <v>60</v>
      </c>
      <c r="J13" s="17"/>
      <c r="K13" s="17"/>
      <c r="L13" s="17"/>
      <c r="M13" s="17"/>
      <c r="N13" s="17"/>
      <c r="O13" s="17"/>
      <c r="P13" s="17"/>
      <c r="Q13" s="27" t="s">
        <v>91</v>
      </c>
      <c r="R13" s="19"/>
      <c r="S13" s="19"/>
    </row>
  </sheetData>
  <mergeCells count="21">
    <mergeCell ref="A1:B1"/>
    <mergeCell ref="A2:S2"/>
    <mergeCell ref="A3:H3"/>
    <mergeCell ref="Q3:R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4:R5"/>
    <mergeCell ref="S4:S5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V9" sqref="V9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56"/>
  <sheetViews>
    <sheetView view="pageBreakPreview" zoomScaleNormal="100" workbookViewId="0">
      <selection activeCell="B38" sqref="B38:B39"/>
    </sheetView>
  </sheetViews>
  <sheetFormatPr defaultColWidth="9" defaultRowHeight="14.25"/>
  <cols>
    <col min="1" max="1" width="4.625" style="30" customWidth="1"/>
    <col min="2" max="2" width="11.5" style="30" customWidth="1"/>
    <col min="3" max="3" width="18.125" style="69" customWidth="1"/>
    <col min="4" max="4" width="31.525" style="69" customWidth="1"/>
    <col min="5" max="5" width="9.75" style="69" customWidth="1"/>
    <col min="6" max="6" width="6.875" style="69" customWidth="1"/>
    <col min="7" max="7" width="8.33333333333333" style="69" customWidth="1"/>
    <col min="8" max="8" width="10.5" style="71" customWidth="1"/>
    <col min="9" max="9" width="11.125" style="70" customWidth="1"/>
    <col min="10" max="10" width="5.625" style="70" customWidth="1"/>
    <col min="11" max="11" width="5.375" style="70" customWidth="1"/>
    <col min="12" max="12" width="7.875" style="70" customWidth="1"/>
    <col min="13" max="13" width="7.75" style="70" customWidth="1"/>
    <col min="14" max="14" width="6.875" style="70" customWidth="1"/>
    <col min="15" max="15" width="6.10833333333333" style="70" customWidth="1"/>
    <col min="16" max="16" width="8.25" style="70" customWidth="1"/>
    <col min="17" max="17" width="11.525" style="69" customWidth="1"/>
    <col min="18" max="18" width="9.04166666666667" style="30" customWidth="1"/>
    <col min="19" max="19" width="12.25" style="30" customWidth="1"/>
    <col min="20" max="16384" width="9" style="30"/>
  </cols>
  <sheetData>
    <row r="1" s="30" customFormat="1" ht="28.5" spans="1:19">
      <c r="A1" s="72" t="s">
        <v>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="38" customFormat="1" spans="1:225">
      <c r="A2" s="7" t="s">
        <v>5</v>
      </c>
      <c r="B2" s="7"/>
      <c r="C2" s="7"/>
      <c r="D2" s="7"/>
      <c r="E2" s="7"/>
      <c r="F2" s="7"/>
      <c r="G2" s="7"/>
      <c r="H2" s="23"/>
      <c r="I2" s="23"/>
      <c r="J2" s="23"/>
      <c r="K2" s="23"/>
      <c r="L2" s="23"/>
      <c r="M2" s="23"/>
      <c r="N2" s="23"/>
      <c r="O2" s="23"/>
      <c r="P2" s="23"/>
      <c r="Q2" s="7" t="s">
        <v>6</v>
      </c>
      <c r="R2" s="23"/>
      <c r="S2" s="2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</row>
    <row r="3" s="33" customFormat="1" spans="1:19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9"/>
      <c r="O3" s="9"/>
      <c r="P3" s="9" t="s">
        <v>20</v>
      </c>
      <c r="Q3" s="10" t="s">
        <v>21</v>
      </c>
      <c r="R3" s="9" t="s">
        <v>22</v>
      </c>
      <c r="S3" s="9" t="s">
        <v>23</v>
      </c>
    </row>
    <row r="4" s="33" customFormat="1" ht="70" customHeight="1" spans="1:19">
      <c r="A4" s="9"/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 t="s">
        <v>24</v>
      </c>
      <c r="N4" s="9" t="s">
        <v>25</v>
      </c>
      <c r="O4" s="9" t="s">
        <v>26</v>
      </c>
      <c r="P4" s="9"/>
      <c r="Q4" s="10"/>
      <c r="R4" s="9"/>
      <c r="S4" s="9"/>
    </row>
    <row r="5" s="33" customFormat="1" spans="1:19">
      <c r="A5" s="51"/>
      <c r="B5" s="109"/>
      <c r="C5" s="110" t="s">
        <v>27</v>
      </c>
      <c r="D5" s="110"/>
      <c r="E5" s="110"/>
      <c r="F5" s="110"/>
      <c r="G5" s="110"/>
      <c r="H5" s="109">
        <f>H6+H38</f>
        <v>303.2625</v>
      </c>
      <c r="I5" s="109">
        <f>I6+I38</f>
        <v>303.2625</v>
      </c>
      <c r="J5" s="109">
        <v>0</v>
      </c>
      <c r="K5" s="109">
        <v>0</v>
      </c>
      <c r="L5" s="109"/>
      <c r="M5" s="109"/>
      <c r="N5" s="109"/>
      <c r="O5" s="109"/>
      <c r="P5" s="109"/>
      <c r="Q5" s="110"/>
      <c r="R5" s="109"/>
      <c r="S5" s="109"/>
    </row>
    <row r="6" s="33" customFormat="1" spans="1:19">
      <c r="A6" s="11"/>
      <c r="B6" s="76" t="s">
        <v>28</v>
      </c>
      <c r="C6" s="12"/>
      <c r="D6" s="12"/>
      <c r="E6" s="12"/>
      <c r="F6" s="12"/>
      <c r="G6" s="12"/>
      <c r="H6" s="77">
        <f>H7+H23</f>
        <v>50.2625</v>
      </c>
      <c r="I6" s="77">
        <f>I7+I23</f>
        <v>50.2625</v>
      </c>
      <c r="J6" s="13">
        <v>0</v>
      </c>
      <c r="K6" s="13">
        <v>0</v>
      </c>
      <c r="L6" s="13"/>
      <c r="M6" s="13"/>
      <c r="N6" s="13"/>
      <c r="O6" s="13"/>
      <c r="P6" s="13"/>
      <c r="Q6" s="12"/>
      <c r="R6" s="26"/>
      <c r="S6" s="26"/>
    </row>
    <row r="7" s="30" customFormat="1" spans="1:19">
      <c r="A7" s="78"/>
      <c r="B7" s="79" t="s">
        <v>29</v>
      </c>
      <c r="C7" s="80"/>
      <c r="D7" s="80"/>
      <c r="E7" s="80"/>
      <c r="F7" s="80"/>
      <c r="G7" s="80"/>
      <c r="H7" s="81">
        <f t="shared" ref="H7:K7" si="0">SUM(H8,H14,H19)</f>
        <v>14.6825</v>
      </c>
      <c r="I7" s="81">
        <f t="shared" si="0"/>
        <v>14.6825</v>
      </c>
      <c r="J7" s="85">
        <f t="shared" si="0"/>
        <v>0</v>
      </c>
      <c r="K7" s="85">
        <f t="shared" si="0"/>
        <v>0</v>
      </c>
      <c r="L7" s="85"/>
      <c r="M7" s="85"/>
      <c r="N7" s="85"/>
      <c r="O7" s="85"/>
      <c r="P7" s="85"/>
      <c r="Q7" s="80"/>
      <c r="R7" s="107"/>
      <c r="S7" s="107"/>
    </row>
    <row r="8" s="100" customFormat="1" spans="1:19">
      <c r="A8" s="102">
        <v>1</v>
      </c>
      <c r="B8" s="103" t="s">
        <v>30</v>
      </c>
      <c r="C8" s="104" t="s">
        <v>31</v>
      </c>
      <c r="D8" s="104"/>
      <c r="E8" s="104"/>
      <c r="F8" s="104"/>
      <c r="G8" s="104">
        <v>2018</v>
      </c>
      <c r="H8" s="102">
        <f>SUM(H9:H13)</f>
        <v>7.2985</v>
      </c>
      <c r="I8" s="102">
        <f>SUM(I9:I13)</f>
        <v>7.2985</v>
      </c>
      <c r="J8" s="102"/>
      <c r="K8" s="102"/>
      <c r="L8" s="102"/>
      <c r="M8" s="102"/>
      <c r="N8" s="102"/>
      <c r="O8" s="102"/>
      <c r="P8" s="102"/>
      <c r="Q8" s="104"/>
      <c r="R8" s="104"/>
      <c r="S8" s="108"/>
    </row>
    <row r="9" s="30" customFormat="1" ht="24" spans="1:19">
      <c r="A9" s="21">
        <v>1</v>
      </c>
      <c r="B9" s="92" t="s">
        <v>30</v>
      </c>
      <c r="C9" s="91" t="s">
        <v>32</v>
      </c>
      <c r="D9" s="91" t="s">
        <v>33</v>
      </c>
      <c r="E9" s="91" t="s">
        <v>34</v>
      </c>
      <c r="F9" s="91" t="s">
        <v>35</v>
      </c>
      <c r="G9" s="91">
        <v>2018</v>
      </c>
      <c r="H9" s="21">
        <v>1.165</v>
      </c>
      <c r="I9" s="21">
        <v>1.165</v>
      </c>
      <c r="J9" s="21"/>
      <c r="K9" s="21"/>
      <c r="L9" s="21" t="s">
        <v>36</v>
      </c>
      <c r="M9" s="21">
        <v>170</v>
      </c>
      <c r="N9" s="21">
        <v>170</v>
      </c>
      <c r="O9" s="21"/>
      <c r="P9" s="21"/>
      <c r="Q9" s="91" t="s">
        <v>37</v>
      </c>
      <c r="R9" s="91" t="s">
        <v>38</v>
      </c>
      <c r="S9" s="36"/>
    </row>
    <row r="10" s="30" customFormat="1" ht="24" spans="1:19">
      <c r="A10" s="21">
        <v>2</v>
      </c>
      <c r="B10" s="92" t="s">
        <v>30</v>
      </c>
      <c r="C10" s="91" t="s">
        <v>39</v>
      </c>
      <c r="D10" s="91" t="s">
        <v>40</v>
      </c>
      <c r="E10" s="91" t="s">
        <v>34</v>
      </c>
      <c r="F10" s="91" t="s">
        <v>35</v>
      </c>
      <c r="G10" s="91">
        <v>2018</v>
      </c>
      <c r="H10" s="21">
        <v>0.916</v>
      </c>
      <c r="I10" s="21">
        <v>0.916</v>
      </c>
      <c r="J10" s="21"/>
      <c r="K10" s="21"/>
      <c r="L10" s="21" t="s">
        <v>36</v>
      </c>
      <c r="M10" s="21">
        <v>117</v>
      </c>
      <c r="N10" s="21">
        <v>117</v>
      </c>
      <c r="O10" s="21"/>
      <c r="P10" s="21"/>
      <c r="Q10" s="91" t="s">
        <v>37</v>
      </c>
      <c r="R10" s="91" t="s">
        <v>38</v>
      </c>
      <c r="S10" s="36"/>
    </row>
    <row r="11" s="30" customFormat="1" ht="24" spans="1:19">
      <c r="A11" s="21">
        <v>3</v>
      </c>
      <c r="B11" s="92" t="s">
        <v>30</v>
      </c>
      <c r="C11" s="91" t="s">
        <v>41</v>
      </c>
      <c r="D11" s="91" t="s">
        <v>42</v>
      </c>
      <c r="E11" s="91" t="s">
        <v>34</v>
      </c>
      <c r="F11" s="91" t="s">
        <v>35</v>
      </c>
      <c r="G11" s="91">
        <v>2018</v>
      </c>
      <c r="H11" s="84">
        <v>2.4795</v>
      </c>
      <c r="I11" s="84">
        <v>2.4795</v>
      </c>
      <c r="J11" s="21"/>
      <c r="K11" s="21"/>
      <c r="L11" s="21" t="s">
        <v>43</v>
      </c>
      <c r="M11" s="21">
        <v>55</v>
      </c>
      <c r="N11" s="21">
        <v>55</v>
      </c>
      <c r="O11" s="21"/>
      <c r="P11" s="21"/>
      <c r="Q11" s="91" t="s">
        <v>37</v>
      </c>
      <c r="R11" s="91" t="s">
        <v>38</v>
      </c>
      <c r="S11" s="36"/>
    </row>
    <row r="12" s="30" customFormat="1" ht="24" spans="1:19">
      <c r="A12" s="21">
        <v>4</v>
      </c>
      <c r="B12" s="92" t="s">
        <v>30</v>
      </c>
      <c r="C12" s="91" t="s">
        <v>44</v>
      </c>
      <c r="D12" s="91" t="s">
        <v>45</v>
      </c>
      <c r="E12" s="91" t="s">
        <v>34</v>
      </c>
      <c r="F12" s="91" t="s">
        <v>35</v>
      </c>
      <c r="G12" s="91">
        <v>2018</v>
      </c>
      <c r="H12" s="21">
        <v>1.188</v>
      </c>
      <c r="I12" s="21">
        <v>1.188</v>
      </c>
      <c r="J12" s="21"/>
      <c r="K12" s="21"/>
      <c r="L12" s="21" t="s">
        <v>36</v>
      </c>
      <c r="M12" s="21">
        <v>163</v>
      </c>
      <c r="N12" s="21">
        <v>163</v>
      </c>
      <c r="O12" s="21"/>
      <c r="P12" s="21"/>
      <c r="Q12" s="91" t="s">
        <v>37</v>
      </c>
      <c r="R12" s="91" t="s">
        <v>38</v>
      </c>
      <c r="S12" s="36"/>
    </row>
    <row r="13" s="30" customFormat="1" ht="24" spans="1:19">
      <c r="A13" s="21">
        <v>5</v>
      </c>
      <c r="B13" s="92" t="s">
        <v>30</v>
      </c>
      <c r="C13" s="91" t="s">
        <v>46</v>
      </c>
      <c r="D13" s="91" t="s">
        <v>47</v>
      </c>
      <c r="E13" s="91" t="s">
        <v>34</v>
      </c>
      <c r="F13" s="91" t="s">
        <v>35</v>
      </c>
      <c r="G13" s="91">
        <v>2018</v>
      </c>
      <c r="H13" s="21">
        <v>1.55</v>
      </c>
      <c r="I13" s="21">
        <v>1.55</v>
      </c>
      <c r="J13" s="21"/>
      <c r="K13" s="21"/>
      <c r="L13" s="21" t="s">
        <v>48</v>
      </c>
      <c r="M13" s="21">
        <v>50</v>
      </c>
      <c r="N13" s="21">
        <v>50</v>
      </c>
      <c r="O13" s="21"/>
      <c r="P13" s="21"/>
      <c r="Q13" s="91" t="s">
        <v>37</v>
      </c>
      <c r="R13" s="91" t="s">
        <v>38</v>
      </c>
      <c r="S13" s="36"/>
    </row>
    <row r="14" s="100" customFormat="1" spans="1:19">
      <c r="A14" s="102">
        <v>2</v>
      </c>
      <c r="B14" s="103" t="s">
        <v>30</v>
      </c>
      <c r="C14" s="104" t="s">
        <v>31</v>
      </c>
      <c r="D14" s="104"/>
      <c r="E14" s="104" t="s">
        <v>34</v>
      </c>
      <c r="F14" s="104"/>
      <c r="G14" s="104">
        <v>2019</v>
      </c>
      <c r="H14" s="102">
        <f>SUM(H15:H18)</f>
        <v>3.967</v>
      </c>
      <c r="I14" s="102">
        <f>SUM(I15:I18)</f>
        <v>3.967</v>
      </c>
      <c r="J14" s="102"/>
      <c r="K14" s="102"/>
      <c r="L14" s="102"/>
      <c r="M14" s="102"/>
      <c r="N14" s="102"/>
      <c r="O14" s="102"/>
      <c r="P14" s="102"/>
      <c r="Q14" s="104"/>
      <c r="R14" s="104"/>
      <c r="S14" s="108"/>
    </row>
    <row r="15" s="30" customFormat="1" ht="24" spans="1:19">
      <c r="A15" s="21">
        <v>1</v>
      </c>
      <c r="B15" s="92" t="s">
        <v>30</v>
      </c>
      <c r="C15" s="91" t="s">
        <v>32</v>
      </c>
      <c r="D15" s="91" t="s">
        <v>49</v>
      </c>
      <c r="E15" s="91" t="s">
        <v>34</v>
      </c>
      <c r="F15" s="91" t="s">
        <v>35</v>
      </c>
      <c r="G15" s="91">
        <v>2019</v>
      </c>
      <c r="H15" s="21">
        <v>1.286</v>
      </c>
      <c r="I15" s="21">
        <v>1.286</v>
      </c>
      <c r="J15" s="21"/>
      <c r="K15" s="21"/>
      <c r="L15" s="21" t="s">
        <v>36</v>
      </c>
      <c r="M15" s="21">
        <v>175</v>
      </c>
      <c r="N15" s="21">
        <v>175</v>
      </c>
      <c r="O15" s="21"/>
      <c r="P15" s="21"/>
      <c r="Q15" s="91" t="s">
        <v>37</v>
      </c>
      <c r="R15" s="91" t="s">
        <v>38</v>
      </c>
      <c r="S15" s="36"/>
    </row>
    <row r="16" s="30" customFormat="1" ht="24" spans="1:19">
      <c r="A16" s="21">
        <v>2</v>
      </c>
      <c r="B16" s="92" t="s">
        <v>30</v>
      </c>
      <c r="C16" s="91" t="s">
        <v>39</v>
      </c>
      <c r="D16" s="91" t="s">
        <v>40</v>
      </c>
      <c r="E16" s="91" t="s">
        <v>34</v>
      </c>
      <c r="F16" s="91" t="s">
        <v>35</v>
      </c>
      <c r="G16" s="91">
        <v>2018</v>
      </c>
      <c r="H16" s="21">
        <v>0.916</v>
      </c>
      <c r="I16" s="21">
        <v>0.916</v>
      </c>
      <c r="J16" s="21"/>
      <c r="K16" s="21"/>
      <c r="L16" s="21" t="s">
        <v>36</v>
      </c>
      <c r="M16" s="21">
        <v>117</v>
      </c>
      <c r="N16" s="21">
        <v>117</v>
      </c>
      <c r="O16" s="21"/>
      <c r="P16" s="21"/>
      <c r="Q16" s="91" t="s">
        <v>37</v>
      </c>
      <c r="R16" s="91" t="s">
        <v>38</v>
      </c>
      <c r="S16" s="36"/>
    </row>
    <row r="17" s="30" customFormat="1" ht="24" spans="1:19">
      <c r="A17" s="21">
        <v>3</v>
      </c>
      <c r="B17" s="92" t="s">
        <v>30</v>
      </c>
      <c r="C17" s="91" t="s">
        <v>44</v>
      </c>
      <c r="D17" s="91" t="s">
        <v>50</v>
      </c>
      <c r="E17" s="91" t="s">
        <v>34</v>
      </c>
      <c r="F17" s="91" t="s">
        <v>35</v>
      </c>
      <c r="G17" s="91">
        <v>2019</v>
      </c>
      <c r="H17" s="21">
        <v>1.215</v>
      </c>
      <c r="I17" s="21">
        <v>1.215</v>
      </c>
      <c r="J17" s="21"/>
      <c r="K17" s="21"/>
      <c r="L17" s="21" t="s">
        <v>36</v>
      </c>
      <c r="M17" s="21">
        <v>163</v>
      </c>
      <c r="N17" s="21">
        <v>163</v>
      </c>
      <c r="O17" s="21"/>
      <c r="P17" s="21"/>
      <c r="Q17" s="91" t="s">
        <v>37</v>
      </c>
      <c r="R17" s="91" t="s">
        <v>38</v>
      </c>
      <c r="S17" s="36"/>
    </row>
    <row r="18" s="30" customFormat="1" ht="24" spans="1:19">
      <c r="A18" s="21">
        <v>4</v>
      </c>
      <c r="B18" s="92" t="s">
        <v>30</v>
      </c>
      <c r="C18" s="91" t="s">
        <v>46</v>
      </c>
      <c r="D18" s="91" t="s">
        <v>51</v>
      </c>
      <c r="E18" s="91" t="s">
        <v>34</v>
      </c>
      <c r="F18" s="91" t="s">
        <v>35</v>
      </c>
      <c r="G18" s="91">
        <v>2019</v>
      </c>
      <c r="H18" s="21">
        <v>0.55</v>
      </c>
      <c r="I18" s="21">
        <v>0.55</v>
      </c>
      <c r="J18" s="21"/>
      <c r="K18" s="21"/>
      <c r="L18" s="21" t="s">
        <v>48</v>
      </c>
      <c r="M18" s="21">
        <v>17</v>
      </c>
      <c r="N18" s="21">
        <v>17</v>
      </c>
      <c r="O18" s="21"/>
      <c r="P18" s="21"/>
      <c r="Q18" s="91" t="s">
        <v>37</v>
      </c>
      <c r="R18" s="91" t="s">
        <v>38</v>
      </c>
      <c r="S18" s="36"/>
    </row>
    <row r="19" s="100" customFormat="1" spans="1:19">
      <c r="A19" s="102">
        <v>3</v>
      </c>
      <c r="B19" s="103" t="s">
        <v>30</v>
      </c>
      <c r="C19" s="104" t="s">
        <v>31</v>
      </c>
      <c r="D19" s="104"/>
      <c r="E19" s="104" t="s">
        <v>34</v>
      </c>
      <c r="F19" s="104"/>
      <c r="G19" s="104">
        <v>2020</v>
      </c>
      <c r="H19" s="102">
        <f>SUM(H20:H22)</f>
        <v>3.417</v>
      </c>
      <c r="I19" s="102">
        <f>SUM(I20:I22)</f>
        <v>3.417</v>
      </c>
      <c r="J19" s="102"/>
      <c r="K19" s="102"/>
      <c r="L19" s="102"/>
      <c r="M19" s="102"/>
      <c r="N19" s="102"/>
      <c r="O19" s="102"/>
      <c r="P19" s="102"/>
      <c r="Q19" s="104"/>
      <c r="R19" s="104"/>
      <c r="S19" s="108"/>
    </row>
    <row r="20" s="30" customFormat="1" ht="24" spans="1:19">
      <c r="A20" s="21">
        <v>1</v>
      </c>
      <c r="B20" s="92" t="s">
        <v>30</v>
      </c>
      <c r="C20" s="91" t="s">
        <v>32</v>
      </c>
      <c r="D20" s="91" t="s">
        <v>49</v>
      </c>
      <c r="E20" s="91" t="s">
        <v>34</v>
      </c>
      <c r="F20" s="91" t="s">
        <v>35</v>
      </c>
      <c r="G20" s="91">
        <v>2019</v>
      </c>
      <c r="H20" s="21">
        <v>1.286</v>
      </c>
      <c r="I20" s="21">
        <v>1.286</v>
      </c>
      <c r="J20" s="21"/>
      <c r="K20" s="21"/>
      <c r="L20" s="21" t="s">
        <v>36</v>
      </c>
      <c r="M20" s="21">
        <v>175</v>
      </c>
      <c r="N20" s="21">
        <v>175</v>
      </c>
      <c r="O20" s="21"/>
      <c r="P20" s="21"/>
      <c r="Q20" s="91" t="s">
        <v>37</v>
      </c>
      <c r="R20" s="91" t="s">
        <v>38</v>
      </c>
      <c r="S20" s="36"/>
    </row>
    <row r="21" s="30" customFormat="1" ht="24" spans="1:19">
      <c r="A21" s="21">
        <v>2</v>
      </c>
      <c r="B21" s="92" t="s">
        <v>30</v>
      </c>
      <c r="C21" s="91" t="s">
        <v>39</v>
      </c>
      <c r="D21" s="91" t="s">
        <v>40</v>
      </c>
      <c r="E21" s="91" t="s">
        <v>34</v>
      </c>
      <c r="F21" s="91" t="s">
        <v>35</v>
      </c>
      <c r="G21" s="91">
        <v>2018</v>
      </c>
      <c r="H21" s="21">
        <v>0.916</v>
      </c>
      <c r="I21" s="21">
        <v>0.916</v>
      </c>
      <c r="J21" s="21"/>
      <c r="K21" s="21"/>
      <c r="L21" s="21" t="s">
        <v>36</v>
      </c>
      <c r="M21" s="21">
        <v>117</v>
      </c>
      <c r="N21" s="21">
        <v>117</v>
      </c>
      <c r="O21" s="21"/>
      <c r="P21" s="21"/>
      <c r="Q21" s="91" t="s">
        <v>37</v>
      </c>
      <c r="R21" s="91" t="s">
        <v>38</v>
      </c>
      <c r="S21" s="36"/>
    </row>
    <row r="22" s="30" customFormat="1" ht="24" spans="1:19">
      <c r="A22" s="21">
        <v>3</v>
      </c>
      <c r="B22" s="92" t="s">
        <v>30</v>
      </c>
      <c r="C22" s="91" t="s">
        <v>44</v>
      </c>
      <c r="D22" s="91" t="s">
        <v>50</v>
      </c>
      <c r="E22" s="91" t="s">
        <v>34</v>
      </c>
      <c r="F22" s="91" t="s">
        <v>35</v>
      </c>
      <c r="G22" s="91">
        <v>2019</v>
      </c>
      <c r="H22" s="21">
        <v>1.215</v>
      </c>
      <c r="I22" s="21">
        <v>1.215</v>
      </c>
      <c r="J22" s="21"/>
      <c r="K22" s="21"/>
      <c r="L22" s="21" t="s">
        <v>36</v>
      </c>
      <c r="M22" s="21">
        <v>163</v>
      </c>
      <c r="N22" s="21">
        <v>163</v>
      </c>
      <c r="O22" s="21"/>
      <c r="P22" s="21"/>
      <c r="Q22" s="91" t="s">
        <v>37</v>
      </c>
      <c r="R22" s="91" t="s">
        <v>38</v>
      </c>
      <c r="S22" s="36"/>
    </row>
    <row r="23" s="30" customFormat="1" spans="1:19">
      <c r="A23" s="85"/>
      <c r="B23" s="79" t="s">
        <v>52</v>
      </c>
      <c r="C23" s="80"/>
      <c r="D23" s="80"/>
      <c r="E23" s="80"/>
      <c r="F23" s="80"/>
      <c r="G23" s="80"/>
      <c r="H23" s="85">
        <f>H24+H29+H34</f>
        <v>35.58</v>
      </c>
      <c r="I23" s="85">
        <f>I24+I29+I34</f>
        <v>35.58</v>
      </c>
      <c r="J23" s="85">
        <f t="shared" ref="H23:K23" si="1">SUM(J24,J29,J34)</f>
        <v>0</v>
      </c>
      <c r="K23" s="85">
        <f t="shared" si="1"/>
        <v>0</v>
      </c>
      <c r="L23" s="85"/>
      <c r="M23" s="85"/>
      <c r="N23" s="85"/>
      <c r="O23" s="85"/>
      <c r="P23" s="85"/>
      <c r="Q23" s="80"/>
      <c r="R23" s="107"/>
      <c r="S23" s="107"/>
    </row>
    <row r="24" s="100" customFormat="1" spans="1:19">
      <c r="A24" s="102">
        <v>1</v>
      </c>
      <c r="B24" s="103" t="s">
        <v>53</v>
      </c>
      <c r="C24" s="104" t="s">
        <v>54</v>
      </c>
      <c r="D24" s="104"/>
      <c r="E24" s="104" t="s">
        <v>34</v>
      </c>
      <c r="F24" s="104"/>
      <c r="G24" s="104">
        <v>2018</v>
      </c>
      <c r="H24" s="102">
        <f>SUM(H25:H28)</f>
        <v>13.696</v>
      </c>
      <c r="I24" s="102">
        <f>SUM(I25:I28)</f>
        <v>13.696</v>
      </c>
      <c r="J24" s="102"/>
      <c r="K24" s="102"/>
      <c r="L24" s="102"/>
      <c r="M24" s="102"/>
      <c r="N24" s="102"/>
      <c r="O24" s="102"/>
      <c r="P24" s="102"/>
      <c r="Q24" s="104"/>
      <c r="R24" s="104"/>
      <c r="S24" s="108"/>
    </row>
    <row r="25" s="30" customFormat="1" ht="24" spans="1:19">
      <c r="A25" s="21">
        <v>1</v>
      </c>
      <c r="B25" s="92" t="s">
        <v>53</v>
      </c>
      <c r="C25" s="91" t="s">
        <v>55</v>
      </c>
      <c r="D25" s="91" t="s">
        <v>56</v>
      </c>
      <c r="E25" s="91" t="s">
        <v>34</v>
      </c>
      <c r="F25" s="91" t="s">
        <v>35</v>
      </c>
      <c r="G25" s="91">
        <v>2018</v>
      </c>
      <c r="H25" s="21">
        <v>0.6</v>
      </c>
      <c r="I25" s="21">
        <v>0.6</v>
      </c>
      <c r="J25" s="21"/>
      <c r="K25" s="21"/>
      <c r="L25" s="21" t="s">
        <v>57</v>
      </c>
      <c r="M25" s="21">
        <v>3</v>
      </c>
      <c r="N25" s="21">
        <v>3</v>
      </c>
      <c r="O25" s="21"/>
      <c r="P25" s="21"/>
      <c r="Q25" s="91" t="s">
        <v>37</v>
      </c>
      <c r="R25" s="91" t="s">
        <v>38</v>
      </c>
      <c r="S25" s="36"/>
    </row>
    <row r="26" s="30" customFormat="1" ht="24" spans="1:19">
      <c r="A26" s="21">
        <v>2</v>
      </c>
      <c r="B26" s="92" t="s">
        <v>53</v>
      </c>
      <c r="C26" s="91" t="s">
        <v>58</v>
      </c>
      <c r="D26" s="91" t="s">
        <v>59</v>
      </c>
      <c r="E26" s="91" t="s">
        <v>34</v>
      </c>
      <c r="F26" s="91" t="s">
        <v>35</v>
      </c>
      <c r="G26" s="91">
        <v>2018</v>
      </c>
      <c r="H26" s="21">
        <v>10.6</v>
      </c>
      <c r="I26" s="21">
        <v>10.6</v>
      </c>
      <c r="J26" s="21"/>
      <c r="K26" s="21"/>
      <c r="L26" s="21" t="s">
        <v>60</v>
      </c>
      <c r="M26" s="21">
        <v>175</v>
      </c>
      <c r="N26" s="21">
        <v>175</v>
      </c>
      <c r="O26" s="21"/>
      <c r="P26" s="21"/>
      <c r="Q26" s="91" t="s">
        <v>37</v>
      </c>
      <c r="R26" s="91" t="s">
        <v>38</v>
      </c>
      <c r="S26" s="36"/>
    </row>
    <row r="27" s="30" customFormat="1" ht="24" spans="1:19">
      <c r="A27" s="21">
        <v>3</v>
      </c>
      <c r="B27" s="92" t="s">
        <v>53</v>
      </c>
      <c r="C27" s="91" t="s">
        <v>61</v>
      </c>
      <c r="D27" s="91" t="s">
        <v>62</v>
      </c>
      <c r="E27" s="91" t="s">
        <v>34</v>
      </c>
      <c r="F27" s="91" t="s">
        <v>35</v>
      </c>
      <c r="G27" s="91">
        <v>2018</v>
      </c>
      <c r="H27" s="21">
        <v>0.195</v>
      </c>
      <c r="I27" s="21">
        <v>0.195</v>
      </c>
      <c r="J27" s="21"/>
      <c r="K27" s="21"/>
      <c r="L27" s="21" t="s">
        <v>63</v>
      </c>
      <c r="M27" s="21">
        <v>9</v>
      </c>
      <c r="N27" s="21">
        <v>9</v>
      </c>
      <c r="O27" s="21"/>
      <c r="P27" s="21"/>
      <c r="Q27" s="91" t="s">
        <v>37</v>
      </c>
      <c r="R27" s="91" t="s">
        <v>38</v>
      </c>
      <c r="S27" s="36"/>
    </row>
    <row r="28" s="30" customFormat="1" ht="24" spans="1:19">
      <c r="A28" s="21">
        <v>4</v>
      </c>
      <c r="B28" s="92" t="s">
        <v>53</v>
      </c>
      <c r="C28" s="91" t="s">
        <v>64</v>
      </c>
      <c r="D28" s="91" t="s">
        <v>65</v>
      </c>
      <c r="E28" s="91" t="s">
        <v>34</v>
      </c>
      <c r="F28" s="91" t="s">
        <v>35</v>
      </c>
      <c r="G28" s="91">
        <v>2018</v>
      </c>
      <c r="H28" s="21">
        <v>2.301</v>
      </c>
      <c r="I28" s="21">
        <v>2.301</v>
      </c>
      <c r="J28" s="21"/>
      <c r="K28" s="21"/>
      <c r="L28" s="21" t="s">
        <v>63</v>
      </c>
      <c r="M28" s="21">
        <v>88</v>
      </c>
      <c r="N28" s="21">
        <v>88</v>
      </c>
      <c r="O28" s="21"/>
      <c r="P28" s="21"/>
      <c r="Q28" s="91" t="s">
        <v>37</v>
      </c>
      <c r="R28" s="91" t="s">
        <v>38</v>
      </c>
      <c r="S28" s="36"/>
    </row>
    <row r="29" s="100" customFormat="1" spans="1:19">
      <c r="A29" s="102">
        <v>2</v>
      </c>
      <c r="B29" s="103" t="s">
        <v>53</v>
      </c>
      <c r="C29" s="104" t="s">
        <v>54</v>
      </c>
      <c r="D29" s="104"/>
      <c r="E29" s="104" t="s">
        <v>34</v>
      </c>
      <c r="F29" s="104"/>
      <c r="G29" s="104">
        <v>2019</v>
      </c>
      <c r="H29" s="102">
        <f>SUM(H30:H33)</f>
        <v>13.646</v>
      </c>
      <c r="I29" s="102">
        <f>SUM(I30:I33)</f>
        <v>13.646</v>
      </c>
      <c r="J29" s="102"/>
      <c r="K29" s="102"/>
      <c r="L29" s="102"/>
      <c r="M29" s="102"/>
      <c r="N29" s="102"/>
      <c r="O29" s="102"/>
      <c r="P29" s="102"/>
      <c r="Q29" s="104"/>
      <c r="R29" s="91"/>
      <c r="S29" s="108"/>
    </row>
    <row r="30" s="30" customFormat="1" ht="24" spans="1:19">
      <c r="A30" s="21">
        <v>1</v>
      </c>
      <c r="B30" s="92" t="s">
        <v>53</v>
      </c>
      <c r="C30" s="91" t="s">
        <v>55</v>
      </c>
      <c r="D30" s="91" t="s">
        <v>56</v>
      </c>
      <c r="E30" s="91" t="s">
        <v>34</v>
      </c>
      <c r="F30" s="91" t="s">
        <v>35</v>
      </c>
      <c r="G30" s="91">
        <v>2019</v>
      </c>
      <c r="H30" s="21">
        <v>0.6</v>
      </c>
      <c r="I30" s="21">
        <v>0.6</v>
      </c>
      <c r="J30" s="21"/>
      <c r="K30" s="21"/>
      <c r="L30" s="21" t="s">
        <v>57</v>
      </c>
      <c r="M30" s="21">
        <v>3</v>
      </c>
      <c r="N30" s="21">
        <v>3</v>
      </c>
      <c r="O30" s="21"/>
      <c r="P30" s="21"/>
      <c r="Q30" s="91" t="s">
        <v>37</v>
      </c>
      <c r="R30" s="91" t="s">
        <v>38</v>
      </c>
      <c r="S30" s="36"/>
    </row>
    <row r="31" s="30" customFormat="1" ht="24" spans="1:19">
      <c r="A31" s="21">
        <v>2</v>
      </c>
      <c r="B31" s="92" t="s">
        <v>53</v>
      </c>
      <c r="C31" s="91" t="s">
        <v>58</v>
      </c>
      <c r="D31" s="91" t="s">
        <v>66</v>
      </c>
      <c r="E31" s="91" t="s">
        <v>34</v>
      </c>
      <c r="F31" s="91" t="s">
        <v>35</v>
      </c>
      <c r="G31" s="91">
        <v>2018</v>
      </c>
      <c r="H31" s="21">
        <v>10.55</v>
      </c>
      <c r="I31" s="21">
        <v>10.55</v>
      </c>
      <c r="J31" s="21"/>
      <c r="K31" s="21"/>
      <c r="L31" s="21" t="s">
        <v>60</v>
      </c>
      <c r="M31" s="21">
        <v>175</v>
      </c>
      <c r="N31" s="21">
        <v>175</v>
      </c>
      <c r="O31" s="21"/>
      <c r="P31" s="21"/>
      <c r="Q31" s="91" t="s">
        <v>37</v>
      </c>
      <c r="R31" s="91" t="s">
        <v>38</v>
      </c>
      <c r="S31" s="36"/>
    </row>
    <row r="32" s="30" customFormat="1" ht="24" spans="1:19">
      <c r="A32" s="21">
        <v>3</v>
      </c>
      <c r="B32" s="92" t="s">
        <v>53</v>
      </c>
      <c r="C32" s="91" t="s">
        <v>61</v>
      </c>
      <c r="D32" s="91" t="s">
        <v>62</v>
      </c>
      <c r="E32" s="91" t="s">
        <v>34</v>
      </c>
      <c r="F32" s="91" t="s">
        <v>35</v>
      </c>
      <c r="G32" s="91">
        <v>2018</v>
      </c>
      <c r="H32" s="21">
        <v>0.195</v>
      </c>
      <c r="I32" s="21">
        <v>0.195</v>
      </c>
      <c r="J32" s="21"/>
      <c r="K32" s="21"/>
      <c r="L32" s="21" t="s">
        <v>63</v>
      </c>
      <c r="M32" s="21">
        <v>9</v>
      </c>
      <c r="N32" s="21">
        <v>9</v>
      </c>
      <c r="O32" s="21"/>
      <c r="P32" s="21"/>
      <c r="Q32" s="91" t="s">
        <v>37</v>
      </c>
      <c r="R32" s="91" t="s">
        <v>38</v>
      </c>
      <c r="S32" s="36"/>
    </row>
    <row r="33" s="30" customFormat="1" ht="24" spans="1:19">
      <c r="A33" s="21">
        <v>4</v>
      </c>
      <c r="B33" s="92" t="s">
        <v>53</v>
      </c>
      <c r="C33" s="91" t="s">
        <v>64</v>
      </c>
      <c r="D33" s="91" t="s">
        <v>65</v>
      </c>
      <c r="E33" s="91" t="s">
        <v>34</v>
      </c>
      <c r="F33" s="91" t="s">
        <v>35</v>
      </c>
      <c r="G33" s="91">
        <v>2018</v>
      </c>
      <c r="H33" s="21">
        <v>2.301</v>
      </c>
      <c r="I33" s="21">
        <v>2.301</v>
      </c>
      <c r="J33" s="21"/>
      <c r="K33" s="21"/>
      <c r="L33" s="21" t="s">
        <v>63</v>
      </c>
      <c r="M33" s="21">
        <v>88</v>
      </c>
      <c r="N33" s="21">
        <v>88</v>
      </c>
      <c r="O33" s="21"/>
      <c r="P33" s="21"/>
      <c r="Q33" s="91" t="s">
        <v>37</v>
      </c>
      <c r="R33" s="91" t="s">
        <v>38</v>
      </c>
      <c r="S33" s="36"/>
    </row>
    <row r="34" s="100" customFormat="1" spans="1:19">
      <c r="A34" s="102">
        <v>3</v>
      </c>
      <c r="B34" s="103" t="s">
        <v>53</v>
      </c>
      <c r="C34" s="104" t="s">
        <v>54</v>
      </c>
      <c r="D34" s="104"/>
      <c r="E34" s="104" t="s">
        <v>34</v>
      </c>
      <c r="F34" s="104"/>
      <c r="G34" s="104">
        <v>2020</v>
      </c>
      <c r="H34" s="105">
        <f>H35+H36+H37</f>
        <v>8.238</v>
      </c>
      <c r="I34" s="105">
        <f>I35+I36+I37</f>
        <v>8.238</v>
      </c>
      <c r="J34" s="102"/>
      <c r="K34" s="102"/>
      <c r="L34" s="102"/>
      <c r="M34" s="102"/>
      <c r="N34" s="102"/>
      <c r="O34" s="102"/>
      <c r="P34" s="102"/>
      <c r="Q34" s="104"/>
      <c r="R34" s="91"/>
      <c r="S34" s="108"/>
    </row>
    <row r="35" s="100" customFormat="1" ht="24" spans="1:19">
      <c r="A35" s="21">
        <v>1</v>
      </c>
      <c r="B35" s="92" t="s">
        <v>53</v>
      </c>
      <c r="C35" s="91" t="s">
        <v>55</v>
      </c>
      <c r="D35" s="91" t="s">
        <v>67</v>
      </c>
      <c r="E35" s="91" t="s">
        <v>34</v>
      </c>
      <c r="F35" s="91" t="s">
        <v>35</v>
      </c>
      <c r="G35" s="91">
        <v>2020</v>
      </c>
      <c r="H35" s="21">
        <v>0.2</v>
      </c>
      <c r="I35" s="21">
        <v>0.2</v>
      </c>
      <c r="J35" s="21"/>
      <c r="K35" s="21"/>
      <c r="L35" s="21" t="s">
        <v>57</v>
      </c>
      <c r="M35" s="21">
        <v>3</v>
      </c>
      <c r="N35" s="21">
        <v>3</v>
      </c>
      <c r="O35" s="21"/>
      <c r="P35" s="21"/>
      <c r="Q35" s="91" t="s">
        <v>37</v>
      </c>
      <c r="R35" s="91" t="s">
        <v>38</v>
      </c>
      <c r="S35" s="36"/>
    </row>
    <row r="36" s="100" customFormat="1" ht="24" spans="1:19">
      <c r="A36" s="21">
        <v>2</v>
      </c>
      <c r="B36" s="92" t="s">
        <v>53</v>
      </c>
      <c r="C36" s="91" t="s">
        <v>58</v>
      </c>
      <c r="D36" s="91" t="s">
        <v>68</v>
      </c>
      <c r="E36" s="91" t="s">
        <v>34</v>
      </c>
      <c r="F36" s="91" t="s">
        <v>35</v>
      </c>
      <c r="G36" s="91">
        <v>2020</v>
      </c>
      <c r="H36" s="21">
        <v>6.4</v>
      </c>
      <c r="I36" s="21">
        <v>6.4</v>
      </c>
      <c r="J36" s="21"/>
      <c r="K36" s="21"/>
      <c r="L36" s="21" t="s">
        <v>60</v>
      </c>
      <c r="M36" s="21">
        <v>180</v>
      </c>
      <c r="N36" s="21">
        <v>180</v>
      </c>
      <c r="O36" s="21"/>
      <c r="P36" s="21"/>
      <c r="Q36" s="91" t="s">
        <v>37</v>
      </c>
      <c r="R36" s="91" t="s">
        <v>38</v>
      </c>
      <c r="S36" s="36"/>
    </row>
    <row r="37" s="100" customFormat="1" ht="24" spans="1:19">
      <c r="A37" s="21">
        <v>3</v>
      </c>
      <c r="B37" s="92" t="s">
        <v>53</v>
      </c>
      <c r="C37" s="91" t="s">
        <v>64</v>
      </c>
      <c r="D37" s="91" t="s">
        <v>69</v>
      </c>
      <c r="E37" s="91" t="s">
        <v>34</v>
      </c>
      <c r="F37" s="91" t="s">
        <v>35</v>
      </c>
      <c r="G37" s="91">
        <v>2020</v>
      </c>
      <c r="H37" s="21">
        <v>1.638</v>
      </c>
      <c r="I37" s="21">
        <v>1.638</v>
      </c>
      <c r="J37" s="21"/>
      <c r="K37" s="21"/>
      <c r="L37" s="21" t="s">
        <v>63</v>
      </c>
      <c r="M37" s="21">
        <v>62</v>
      </c>
      <c r="N37" s="21">
        <v>62</v>
      </c>
      <c r="O37" s="21"/>
      <c r="P37" s="21"/>
      <c r="Q37" s="91" t="s">
        <v>37</v>
      </c>
      <c r="R37" s="91" t="s">
        <v>38</v>
      </c>
      <c r="S37" s="36"/>
    </row>
    <row r="38" s="33" customFormat="1" ht="24" spans="1:19">
      <c r="A38" s="11"/>
      <c r="B38" s="12" t="s">
        <v>70</v>
      </c>
      <c r="C38" s="12"/>
      <c r="D38" s="12"/>
      <c r="E38" s="12"/>
      <c r="F38" s="12"/>
      <c r="G38" s="12"/>
      <c r="H38" s="13">
        <f>H39+H42+H51</f>
        <v>253</v>
      </c>
      <c r="I38" s="13">
        <f>I39+I42+I51</f>
        <v>253</v>
      </c>
      <c r="J38" s="13">
        <f t="shared" ref="H38:K38" si="2">SUM(J42,J53,J105,J208,J236,J307)</f>
        <v>0</v>
      </c>
      <c r="K38" s="13">
        <f t="shared" si="2"/>
        <v>0</v>
      </c>
      <c r="L38" s="13"/>
      <c r="M38" s="13"/>
      <c r="N38" s="13"/>
      <c r="O38" s="13"/>
      <c r="P38" s="13"/>
      <c r="Q38" s="12"/>
      <c r="R38" s="26"/>
      <c r="S38" s="26"/>
    </row>
    <row r="39" s="33" customFormat="1" spans="1:19">
      <c r="A39" s="14"/>
      <c r="B39" s="14" t="s">
        <v>71</v>
      </c>
      <c r="C39" s="15" t="s">
        <v>72</v>
      </c>
      <c r="D39" s="15" t="s">
        <v>72</v>
      </c>
      <c r="E39" s="15"/>
      <c r="F39" s="15"/>
      <c r="G39" s="15"/>
      <c r="H39" s="16">
        <f>H40+H41</f>
        <v>19</v>
      </c>
      <c r="I39" s="16">
        <f>I40+I41</f>
        <v>19</v>
      </c>
      <c r="J39" s="16">
        <v>0</v>
      </c>
      <c r="K39" s="16">
        <v>0</v>
      </c>
      <c r="L39" s="16"/>
      <c r="M39" s="16">
        <f>M40+M41</f>
        <v>488</v>
      </c>
      <c r="N39" s="16"/>
      <c r="O39" s="16">
        <f>O40+O41</f>
        <v>488</v>
      </c>
      <c r="P39" s="16"/>
      <c r="Q39" s="15"/>
      <c r="R39" s="14"/>
      <c r="S39" s="14"/>
    </row>
    <row r="40" s="30" customFormat="1" ht="24" spans="1:19">
      <c r="A40" s="17">
        <v>1</v>
      </c>
      <c r="B40" s="31" t="s">
        <v>73</v>
      </c>
      <c r="C40" s="20" t="s">
        <v>74</v>
      </c>
      <c r="D40" s="20" t="s">
        <v>75</v>
      </c>
      <c r="E40" s="20" t="s">
        <v>76</v>
      </c>
      <c r="F40" s="20" t="s">
        <v>77</v>
      </c>
      <c r="G40" s="20">
        <v>2018</v>
      </c>
      <c r="H40" s="17">
        <v>15</v>
      </c>
      <c r="I40" s="17">
        <v>15</v>
      </c>
      <c r="J40" s="17"/>
      <c r="K40" s="17"/>
      <c r="L40" s="20" t="s">
        <v>78</v>
      </c>
      <c r="M40" s="17">
        <v>277</v>
      </c>
      <c r="N40" s="17"/>
      <c r="O40" s="17">
        <v>277</v>
      </c>
      <c r="P40" s="17"/>
      <c r="Q40" s="20" t="s">
        <v>79</v>
      </c>
      <c r="R40" s="91" t="s">
        <v>38</v>
      </c>
      <c r="S40" s="19"/>
    </row>
    <row r="41" s="30" customFormat="1" ht="24" spans="1:19">
      <c r="A41" s="17">
        <v>2</v>
      </c>
      <c r="B41" s="31" t="s">
        <v>73</v>
      </c>
      <c r="C41" s="20" t="s">
        <v>80</v>
      </c>
      <c r="D41" s="20" t="s">
        <v>75</v>
      </c>
      <c r="E41" s="20" t="s">
        <v>81</v>
      </c>
      <c r="F41" s="20" t="s">
        <v>77</v>
      </c>
      <c r="G41" s="20">
        <v>2018</v>
      </c>
      <c r="H41" s="17">
        <v>4</v>
      </c>
      <c r="I41" s="17">
        <v>4</v>
      </c>
      <c r="J41" s="17"/>
      <c r="K41" s="17"/>
      <c r="L41" s="20" t="s">
        <v>82</v>
      </c>
      <c r="M41" s="17">
        <v>211</v>
      </c>
      <c r="N41" s="17"/>
      <c r="O41" s="17">
        <v>211</v>
      </c>
      <c r="P41" s="17"/>
      <c r="Q41" s="20" t="s">
        <v>79</v>
      </c>
      <c r="R41" s="91" t="s">
        <v>38</v>
      </c>
      <c r="S41" s="19"/>
    </row>
    <row r="42" s="33" customFormat="1" spans="1:19">
      <c r="A42" s="14"/>
      <c r="B42" s="14" t="s">
        <v>83</v>
      </c>
      <c r="C42" s="15" t="s">
        <v>84</v>
      </c>
      <c r="D42" s="15" t="s">
        <v>85</v>
      </c>
      <c r="E42" s="15"/>
      <c r="F42" s="15"/>
      <c r="G42" s="15"/>
      <c r="H42" s="16">
        <f>H43+H44+H45+H46+H47+H48+H49+H50</f>
        <v>82</v>
      </c>
      <c r="I42" s="16">
        <f>I43+I44+I45+I46+I47+I48+I49+I50</f>
        <v>82</v>
      </c>
      <c r="J42" s="16">
        <v>0</v>
      </c>
      <c r="K42" s="16">
        <v>0</v>
      </c>
      <c r="L42" s="16"/>
      <c r="M42" s="16">
        <f>M43+M44+M45+M46+M47+M49+M50+M48</f>
        <v>1800</v>
      </c>
      <c r="N42" s="16">
        <f t="shared" ref="M42:O42" si="3">N43+N44+N45+N46+N47+N49+N50</f>
        <v>71</v>
      </c>
      <c r="O42" s="16">
        <f t="shared" si="3"/>
        <v>1344</v>
      </c>
      <c r="P42" s="16"/>
      <c r="Q42" s="97"/>
      <c r="R42" s="14"/>
      <c r="S42" s="14"/>
    </row>
    <row r="43" s="29" customFormat="1" ht="31.5" spans="1:19">
      <c r="A43" s="21">
        <v>1</v>
      </c>
      <c r="B43" s="18" t="s">
        <v>86</v>
      </c>
      <c r="C43" s="19" t="s">
        <v>87</v>
      </c>
      <c r="D43" s="20" t="s">
        <v>88</v>
      </c>
      <c r="E43" s="20" t="s">
        <v>89</v>
      </c>
      <c r="F43" s="20" t="s">
        <v>35</v>
      </c>
      <c r="G43" s="20">
        <v>2018</v>
      </c>
      <c r="H43" s="17">
        <v>2</v>
      </c>
      <c r="I43" s="17">
        <v>2</v>
      </c>
      <c r="J43" s="17"/>
      <c r="K43" s="17"/>
      <c r="L43" s="20" t="s">
        <v>90</v>
      </c>
      <c r="M43" s="17">
        <v>29</v>
      </c>
      <c r="N43" s="17"/>
      <c r="O43" s="17">
        <v>29</v>
      </c>
      <c r="P43" s="17"/>
      <c r="Q43" s="27" t="s">
        <v>91</v>
      </c>
      <c r="R43" s="91" t="s">
        <v>38</v>
      </c>
      <c r="S43" s="19"/>
    </row>
    <row r="44" s="29" customFormat="1" ht="31.5" spans="1:19">
      <c r="A44" s="21">
        <v>2</v>
      </c>
      <c r="B44" s="18" t="s">
        <v>86</v>
      </c>
      <c r="C44" s="19" t="s">
        <v>92</v>
      </c>
      <c r="D44" s="20" t="s">
        <v>93</v>
      </c>
      <c r="E44" s="20" t="s">
        <v>76</v>
      </c>
      <c r="F44" s="20" t="s">
        <v>35</v>
      </c>
      <c r="G44" s="20">
        <v>2018</v>
      </c>
      <c r="H44" s="17">
        <v>12</v>
      </c>
      <c r="I44" s="17">
        <v>12</v>
      </c>
      <c r="J44" s="17"/>
      <c r="K44" s="17"/>
      <c r="L44" s="20" t="s">
        <v>90</v>
      </c>
      <c r="M44" s="17">
        <v>277</v>
      </c>
      <c r="N44" s="17"/>
      <c r="O44" s="17">
        <v>277</v>
      </c>
      <c r="P44" s="17"/>
      <c r="Q44" s="27" t="s">
        <v>91</v>
      </c>
      <c r="R44" s="91" t="s">
        <v>38</v>
      </c>
      <c r="S44" s="19"/>
    </row>
    <row r="45" s="29" customFormat="1" ht="31.5" spans="1:19">
      <c r="A45" s="21">
        <v>3</v>
      </c>
      <c r="B45" s="18" t="s">
        <v>86</v>
      </c>
      <c r="C45" s="19" t="s">
        <v>94</v>
      </c>
      <c r="D45" s="20" t="s">
        <v>95</v>
      </c>
      <c r="E45" s="20" t="s">
        <v>96</v>
      </c>
      <c r="F45" s="20" t="s">
        <v>35</v>
      </c>
      <c r="G45" s="20">
        <v>2018</v>
      </c>
      <c r="H45" s="17">
        <v>16</v>
      </c>
      <c r="I45" s="17">
        <v>16</v>
      </c>
      <c r="J45" s="17"/>
      <c r="K45" s="17"/>
      <c r="L45" s="20" t="s">
        <v>90</v>
      </c>
      <c r="M45" s="17">
        <v>182</v>
      </c>
      <c r="N45" s="17">
        <v>9</v>
      </c>
      <c r="O45" s="17">
        <v>173</v>
      </c>
      <c r="P45" s="17"/>
      <c r="Q45" s="27" t="s">
        <v>91</v>
      </c>
      <c r="R45" s="91" t="s">
        <v>38</v>
      </c>
      <c r="S45" s="19"/>
    </row>
    <row r="46" s="29" customFormat="1" ht="31.5" spans="1:19">
      <c r="A46" s="21">
        <v>4</v>
      </c>
      <c r="B46" s="18" t="s">
        <v>86</v>
      </c>
      <c r="C46" s="19" t="s">
        <v>97</v>
      </c>
      <c r="D46" s="20" t="s">
        <v>98</v>
      </c>
      <c r="E46" s="20" t="s">
        <v>99</v>
      </c>
      <c r="F46" s="20" t="s">
        <v>35</v>
      </c>
      <c r="G46" s="20">
        <v>2018</v>
      </c>
      <c r="H46" s="17">
        <v>8</v>
      </c>
      <c r="I46" s="17">
        <v>8</v>
      </c>
      <c r="J46" s="17"/>
      <c r="K46" s="17"/>
      <c r="L46" s="20" t="s">
        <v>90</v>
      </c>
      <c r="M46" s="17">
        <v>142</v>
      </c>
      <c r="N46" s="17">
        <v>14</v>
      </c>
      <c r="O46" s="17">
        <v>128</v>
      </c>
      <c r="P46" s="17"/>
      <c r="Q46" s="27" t="s">
        <v>91</v>
      </c>
      <c r="R46" s="91" t="s">
        <v>38</v>
      </c>
      <c r="S46" s="19"/>
    </row>
    <row r="47" s="29" customFormat="1" ht="31.5" spans="1:19">
      <c r="A47" s="21">
        <v>5</v>
      </c>
      <c r="B47" s="18" t="s">
        <v>86</v>
      </c>
      <c r="C47" s="19" t="s">
        <v>100</v>
      </c>
      <c r="D47" s="20" t="s">
        <v>98</v>
      </c>
      <c r="E47" s="20" t="s">
        <v>101</v>
      </c>
      <c r="F47" s="20" t="s">
        <v>35</v>
      </c>
      <c r="G47" s="20">
        <v>2018</v>
      </c>
      <c r="H47" s="17">
        <v>8</v>
      </c>
      <c r="I47" s="17">
        <v>8</v>
      </c>
      <c r="J47" s="17"/>
      <c r="K47" s="17"/>
      <c r="L47" s="20" t="s">
        <v>90</v>
      </c>
      <c r="M47" s="17">
        <v>141</v>
      </c>
      <c r="N47" s="17"/>
      <c r="O47" s="17">
        <v>141</v>
      </c>
      <c r="P47" s="17"/>
      <c r="Q47" s="27" t="s">
        <v>91</v>
      </c>
      <c r="R47" s="91" t="s">
        <v>38</v>
      </c>
      <c r="S47" s="19"/>
    </row>
    <row r="48" s="29" customFormat="1" ht="31.5" spans="1:19">
      <c r="A48" s="21">
        <v>6</v>
      </c>
      <c r="B48" s="18" t="s">
        <v>86</v>
      </c>
      <c r="C48" s="19" t="s">
        <v>102</v>
      </c>
      <c r="D48" s="20" t="s">
        <v>93</v>
      </c>
      <c r="E48" s="20" t="s">
        <v>103</v>
      </c>
      <c r="F48" s="20" t="s">
        <v>35</v>
      </c>
      <c r="G48" s="20">
        <v>2018</v>
      </c>
      <c r="H48" s="17">
        <v>12</v>
      </c>
      <c r="I48" s="17">
        <v>12</v>
      </c>
      <c r="J48" s="17"/>
      <c r="K48" s="17"/>
      <c r="L48" s="20" t="s">
        <v>90</v>
      </c>
      <c r="M48" s="17">
        <v>385</v>
      </c>
      <c r="N48" s="17"/>
      <c r="O48" s="17">
        <v>385</v>
      </c>
      <c r="P48" s="17"/>
      <c r="Q48" s="27" t="s">
        <v>91</v>
      </c>
      <c r="R48" s="91" t="s">
        <v>38</v>
      </c>
      <c r="S48" s="19"/>
    </row>
    <row r="49" s="29" customFormat="1" ht="31.5" spans="1:19">
      <c r="A49" s="21">
        <v>7</v>
      </c>
      <c r="B49" s="18" t="s">
        <v>86</v>
      </c>
      <c r="C49" s="19" t="s">
        <v>104</v>
      </c>
      <c r="D49" s="20" t="s">
        <v>93</v>
      </c>
      <c r="E49" s="20" t="s">
        <v>105</v>
      </c>
      <c r="F49" s="20" t="s">
        <v>35</v>
      </c>
      <c r="G49" s="20">
        <v>2018</v>
      </c>
      <c r="H49" s="17">
        <v>12</v>
      </c>
      <c r="I49" s="17">
        <v>12</v>
      </c>
      <c r="J49" s="17"/>
      <c r="K49" s="17"/>
      <c r="L49" s="20" t="s">
        <v>90</v>
      </c>
      <c r="M49" s="17">
        <v>169</v>
      </c>
      <c r="N49" s="17">
        <v>10</v>
      </c>
      <c r="O49" s="17">
        <v>159</v>
      </c>
      <c r="P49" s="17"/>
      <c r="Q49" s="27" t="s">
        <v>91</v>
      </c>
      <c r="R49" s="91" t="s">
        <v>38</v>
      </c>
      <c r="S49" s="19"/>
    </row>
    <row r="50" s="29" customFormat="1" ht="31.5" spans="1:19">
      <c r="A50" s="21">
        <v>8</v>
      </c>
      <c r="B50" s="18" t="s">
        <v>86</v>
      </c>
      <c r="C50" s="19" t="s">
        <v>106</v>
      </c>
      <c r="D50" s="20" t="s">
        <v>93</v>
      </c>
      <c r="E50" s="20" t="s">
        <v>107</v>
      </c>
      <c r="F50" s="20" t="s">
        <v>35</v>
      </c>
      <c r="G50" s="20">
        <v>2018</v>
      </c>
      <c r="H50" s="17">
        <v>12</v>
      </c>
      <c r="I50" s="17">
        <v>12</v>
      </c>
      <c r="J50" s="17"/>
      <c r="K50" s="17"/>
      <c r="L50" s="20" t="s">
        <v>90</v>
      </c>
      <c r="M50" s="17">
        <v>475</v>
      </c>
      <c r="N50" s="17">
        <v>38</v>
      </c>
      <c r="O50" s="17">
        <v>437</v>
      </c>
      <c r="P50" s="17"/>
      <c r="Q50" s="27" t="s">
        <v>91</v>
      </c>
      <c r="R50" s="91" t="s">
        <v>38</v>
      </c>
      <c r="S50" s="19"/>
    </row>
    <row r="51" s="29" customFormat="1" ht="24" spans="1:19">
      <c r="A51" s="14"/>
      <c r="B51" s="14" t="s">
        <v>108</v>
      </c>
      <c r="C51" s="14" t="s">
        <v>109</v>
      </c>
      <c r="D51" s="14" t="s">
        <v>110</v>
      </c>
      <c r="E51" s="14"/>
      <c r="F51" s="14"/>
      <c r="G51" s="14"/>
      <c r="H51" s="14">
        <f>H52+H53+H54</f>
        <v>152</v>
      </c>
      <c r="I51" s="14">
        <v>152</v>
      </c>
      <c r="J51" s="14">
        <v>0</v>
      </c>
      <c r="K51" s="14">
        <v>0</v>
      </c>
      <c r="L51" s="14"/>
      <c r="M51" s="14"/>
      <c r="N51" s="14"/>
      <c r="O51" s="14"/>
      <c r="P51" s="14"/>
      <c r="Q51" s="14"/>
      <c r="R51" s="14"/>
      <c r="S51" s="14"/>
    </row>
    <row r="52" s="29" customFormat="1" ht="31.5" spans="1:19">
      <c r="A52" s="21">
        <v>1</v>
      </c>
      <c r="B52" s="18" t="s">
        <v>111</v>
      </c>
      <c r="C52" s="19" t="s">
        <v>112</v>
      </c>
      <c r="D52" s="20" t="s">
        <v>113</v>
      </c>
      <c r="E52" s="20" t="s">
        <v>114</v>
      </c>
      <c r="F52" s="20" t="s">
        <v>35</v>
      </c>
      <c r="G52" s="20">
        <v>2018</v>
      </c>
      <c r="H52" s="17">
        <v>26</v>
      </c>
      <c r="I52" s="17">
        <v>26</v>
      </c>
      <c r="J52" s="17"/>
      <c r="K52" s="17"/>
      <c r="L52" s="20" t="s">
        <v>115</v>
      </c>
      <c r="M52" s="17">
        <v>367</v>
      </c>
      <c r="N52" s="17"/>
      <c r="O52" s="17">
        <v>367</v>
      </c>
      <c r="P52" s="17"/>
      <c r="Q52" s="27" t="s">
        <v>91</v>
      </c>
      <c r="R52" s="91" t="s">
        <v>38</v>
      </c>
      <c r="S52" s="19"/>
    </row>
    <row r="53" s="29" customFormat="1" ht="31.5" spans="1:19">
      <c r="A53" s="21">
        <v>2</v>
      </c>
      <c r="B53" s="18" t="s">
        <v>111</v>
      </c>
      <c r="C53" s="19" t="s">
        <v>116</v>
      </c>
      <c r="D53" s="20" t="s">
        <v>113</v>
      </c>
      <c r="E53" s="20" t="s">
        <v>117</v>
      </c>
      <c r="F53" s="20" t="s">
        <v>35</v>
      </c>
      <c r="G53" s="20">
        <v>2018</v>
      </c>
      <c r="H53" s="17">
        <v>26</v>
      </c>
      <c r="I53" s="17">
        <v>26</v>
      </c>
      <c r="J53" s="17"/>
      <c r="K53" s="17"/>
      <c r="L53" s="20" t="s">
        <v>115</v>
      </c>
      <c r="M53" s="17">
        <v>233</v>
      </c>
      <c r="N53" s="17"/>
      <c r="O53" s="17">
        <v>233</v>
      </c>
      <c r="P53" s="17"/>
      <c r="Q53" s="27" t="s">
        <v>91</v>
      </c>
      <c r="R53" s="91" t="s">
        <v>38</v>
      </c>
      <c r="S53" s="19"/>
    </row>
    <row r="54" s="25" customFormat="1" ht="48" spans="1:19">
      <c r="A54" s="21">
        <v>3</v>
      </c>
      <c r="B54" s="18" t="s">
        <v>111</v>
      </c>
      <c r="C54" s="20" t="s">
        <v>118</v>
      </c>
      <c r="D54" s="20" t="s">
        <v>119</v>
      </c>
      <c r="E54" s="20" t="s">
        <v>120</v>
      </c>
      <c r="F54" s="20" t="s">
        <v>35</v>
      </c>
      <c r="G54" s="20">
        <v>2018</v>
      </c>
      <c r="H54" s="17">
        <v>100</v>
      </c>
      <c r="I54" s="17">
        <v>100</v>
      </c>
      <c r="J54" s="17"/>
      <c r="K54" s="17"/>
      <c r="L54" s="21" t="s">
        <v>121</v>
      </c>
      <c r="M54" s="21">
        <v>399</v>
      </c>
      <c r="N54" s="17"/>
      <c r="O54" s="21">
        <v>399</v>
      </c>
      <c r="P54" s="32"/>
      <c r="Q54" s="27" t="s">
        <v>122</v>
      </c>
      <c r="R54" s="36" t="s">
        <v>123</v>
      </c>
      <c r="S54" s="19"/>
    </row>
    <row r="55" s="30" customFormat="1" ht="25" customHeight="1" spans="1:19">
      <c r="A55" s="53" t="s">
        <v>124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="30" customFormat="1" ht="19" customHeight="1" spans="1:19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</sheetData>
  <mergeCells count="21">
    <mergeCell ref="A1:S1"/>
    <mergeCell ref="A2:H2"/>
    <mergeCell ref="Q2:R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A55:S56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38"/>
  <sheetViews>
    <sheetView view="pageBreakPreview" zoomScaleNormal="100" workbookViewId="0">
      <selection activeCell="G23" sqref="G23"/>
    </sheetView>
  </sheetViews>
  <sheetFormatPr defaultColWidth="9" defaultRowHeight="14.25"/>
  <cols>
    <col min="1" max="1" width="4.625" style="30" customWidth="1"/>
    <col min="2" max="2" width="11.5" style="30" customWidth="1"/>
    <col min="3" max="3" width="18.125" style="69" customWidth="1"/>
    <col min="4" max="4" width="31.525" style="69" customWidth="1"/>
    <col min="5" max="5" width="9.75" style="69" customWidth="1"/>
    <col min="6" max="6" width="6.875" style="69" customWidth="1"/>
    <col min="7" max="7" width="8.33333333333333" style="69" customWidth="1"/>
    <col min="8" max="8" width="10.5" style="71" customWidth="1"/>
    <col min="9" max="9" width="11.125" style="70" customWidth="1"/>
    <col min="10" max="10" width="5.625" style="70" customWidth="1"/>
    <col min="11" max="11" width="5.375" style="70" customWidth="1"/>
    <col min="12" max="12" width="7.875" style="70" customWidth="1"/>
    <col min="13" max="13" width="7.75" style="70" customWidth="1"/>
    <col min="14" max="14" width="6.875" style="70" customWidth="1"/>
    <col min="15" max="15" width="6.10833333333333" style="70" customWidth="1"/>
    <col min="16" max="16" width="8.25" style="70" customWidth="1"/>
    <col min="17" max="17" width="11.525" style="69" customWidth="1"/>
    <col min="18" max="18" width="9.04166666666667" style="30" customWidth="1"/>
    <col min="19" max="19" width="12.25" style="30" customWidth="1"/>
    <col min="20" max="16384" width="9" style="30"/>
  </cols>
  <sheetData>
    <row r="1" s="30" customFormat="1" ht="28.5" spans="1:21">
      <c r="A1" s="72" t="s">
        <v>125</v>
      </c>
      <c r="B1" s="72"/>
      <c r="C1" s="101"/>
      <c r="D1" s="101"/>
      <c r="E1" s="101"/>
      <c r="F1" s="101"/>
      <c r="G1" s="10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06"/>
      <c r="U1" s="106"/>
    </row>
    <row r="2" s="38" customFormat="1" spans="1:225">
      <c r="A2" s="7" t="s">
        <v>5</v>
      </c>
      <c r="B2" s="7"/>
      <c r="C2" s="7"/>
      <c r="D2" s="7"/>
      <c r="E2" s="7"/>
      <c r="F2" s="7"/>
      <c r="G2" s="7"/>
      <c r="H2" s="23"/>
      <c r="I2" s="23"/>
      <c r="J2" s="23"/>
      <c r="K2" s="23"/>
      <c r="L2" s="23"/>
      <c r="M2" s="23"/>
      <c r="N2" s="23"/>
      <c r="O2" s="23"/>
      <c r="P2" s="23"/>
      <c r="Q2" s="7" t="s">
        <v>6</v>
      </c>
      <c r="R2" s="23"/>
      <c r="S2" s="2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</row>
    <row r="3" s="33" customFormat="1" spans="1:19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9"/>
      <c r="O3" s="9"/>
      <c r="P3" s="9" t="s">
        <v>20</v>
      </c>
      <c r="Q3" s="10" t="s">
        <v>21</v>
      </c>
      <c r="R3" s="9" t="s">
        <v>22</v>
      </c>
      <c r="S3" s="9" t="s">
        <v>23</v>
      </c>
    </row>
    <row r="4" s="33" customFormat="1" ht="70" customHeight="1" spans="1:19">
      <c r="A4" s="9"/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 t="s">
        <v>24</v>
      </c>
      <c r="N4" s="9" t="s">
        <v>25</v>
      </c>
      <c r="O4" s="9" t="s">
        <v>26</v>
      </c>
      <c r="P4" s="9"/>
      <c r="Q4" s="10"/>
      <c r="R4" s="9"/>
      <c r="S4" s="9"/>
    </row>
    <row r="5" s="33" customFormat="1" spans="1:19">
      <c r="A5" s="11"/>
      <c r="B5" s="76" t="s">
        <v>28</v>
      </c>
      <c r="C5" s="12"/>
      <c r="D5" s="12"/>
      <c r="E5" s="12"/>
      <c r="F5" s="12"/>
      <c r="G5" s="12"/>
      <c r="H5" s="77">
        <f>H6+H22</f>
        <v>50.2625</v>
      </c>
      <c r="I5" s="77">
        <f>I6+I22</f>
        <v>50.2625</v>
      </c>
      <c r="J5" s="13">
        <v>0</v>
      </c>
      <c r="K5" s="13">
        <v>0</v>
      </c>
      <c r="L5" s="13"/>
      <c r="M5" s="13"/>
      <c r="N5" s="13"/>
      <c r="O5" s="13"/>
      <c r="P5" s="13"/>
      <c r="Q5" s="12"/>
      <c r="R5" s="26"/>
      <c r="S5" s="26"/>
    </row>
    <row r="6" s="30" customFormat="1" spans="1:19">
      <c r="A6" s="78"/>
      <c r="B6" s="79" t="s">
        <v>29</v>
      </c>
      <c r="C6" s="80"/>
      <c r="D6" s="80"/>
      <c r="E6" s="80"/>
      <c r="F6" s="80"/>
      <c r="G6" s="80"/>
      <c r="H6" s="81">
        <f t="shared" ref="H6:K6" si="0">SUM(H7,H13,H18)</f>
        <v>14.6825</v>
      </c>
      <c r="I6" s="81">
        <f t="shared" si="0"/>
        <v>14.6825</v>
      </c>
      <c r="J6" s="85">
        <f t="shared" si="0"/>
        <v>0</v>
      </c>
      <c r="K6" s="85">
        <f t="shared" si="0"/>
        <v>0</v>
      </c>
      <c r="L6" s="85"/>
      <c r="M6" s="85"/>
      <c r="N6" s="85"/>
      <c r="O6" s="85"/>
      <c r="P6" s="85"/>
      <c r="Q6" s="80"/>
      <c r="R6" s="107"/>
      <c r="S6" s="107"/>
    </row>
    <row r="7" s="100" customFormat="1" spans="1:19">
      <c r="A7" s="102">
        <v>1</v>
      </c>
      <c r="B7" s="103" t="s">
        <v>30</v>
      </c>
      <c r="C7" s="104" t="s">
        <v>31</v>
      </c>
      <c r="D7" s="104"/>
      <c r="E7" s="104"/>
      <c r="F7" s="104"/>
      <c r="G7" s="104">
        <v>2018</v>
      </c>
      <c r="H7" s="102">
        <f>SUM(H8:H12)</f>
        <v>7.2985</v>
      </c>
      <c r="I7" s="102">
        <f>SUM(I8:I12)</f>
        <v>7.2985</v>
      </c>
      <c r="J7" s="102"/>
      <c r="K7" s="102"/>
      <c r="L7" s="102"/>
      <c r="M7" s="102"/>
      <c r="N7" s="102"/>
      <c r="O7" s="102"/>
      <c r="P7" s="102"/>
      <c r="Q7" s="104"/>
      <c r="R7" s="104"/>
      <c r="S7" s="108"/>
    </row>
    <row r="8" s="30" customFormat="1" ht="24" spans="1:19">
      <c r="A8" s="21">
        <v>1</v>
      </c>
      <c r="B8" s="92" t="s">
        <v>30</v>
      </c>
      <c r="C8" s="91" t="s">
        <v>32</v>
      </c>
      <c r="D8" s="91" t="s">
        <v>33</v>
      </c>
      <c r="E8" s="91" t="s">
        <v>34</v>
      </c>
      <c r="F8" s="91" t="s">
        <v>35</v>
      </c>
      <c r="G8" s="91">
        <v>2018</v>
      </c>
      <c r="H8" s="21">
        <v>1.165</v>
      </c>
      <c r="I8" s="21">
        <v>1.165</v>
      </c>
      <c r="J8" s="21"/>
      <c r="K8" s="21"/>
      <c r="L8" s="21" t="s">
        <v>36</v>
      </c>
      <c r="M8" s="21">
        <v>170</v>
      </c>
      <c r="N8" s="21">
        <v>170</v>
      </c>
      <c r="O8" s="21"/>
      <c r="P8" s="21"/>
      <c r="Q8" s="91" t="s">
        <v>37</v>
      </c>
      <c r="R8" s="91" t="s">
        <v>38</v>
      </c>
      <c r="S8" s="36"/>
    </row>
    <row r="9" s="30" customFormat="1" ht="24" spans="1:19">
      <c r="A9" s="21">
        <v>2</v>
      </c>
      <c r="B9" s="92" t="s">
        <v>30</v>
      </c>
      <c r="C9" s="91" t="s">
        <v>39</v>
      </c>
      <c r="D9" s="91" t="s">
        <v>40</v>
      </c>
      <c r="E9" s="91" t="s">
        <v>34</v>
      </c>
      <c r="F9" s="91" t="s">
        <v>35</v>
      </c>
      <c r="G9" s="91">
        <v>2018</v>
      </c>
      <c r="H9" s="21">
        <v>0.916</v>
      </c>
      <c r="I9" s="21">
        <v>0.916</v>
      </c>
      <c r="J9" s="21"/>
      <c r="K9" s="21"/>
      <c r="L9" s="21" t="s">
        <v>36</v>
      </c>
      <c r="M9" s="21">
        <v>117</v>
      </c>
      <c r="N9" s="21">
        <v>117</v>
      </c>
      <c r="O9" s="21"/>
      <c r="P9" s="21"/>
      <c r="Q9" s="91" t="s">
        <v>37</v>
      </c>
      <c r="R9" s="91" t="s">
        <v>38</v>
      </c>
      <c r="S9" s="36"/>
    </row>
    <row r="10" s="30" customFormat="1" ht="24" spans="1:19">
      <c r="A10" s="21">
        <v>3</v>
      </c>
      <c r="B10" s="92" t="s">
        <v>30</v>
      </c>
      <c r="C10" s="91" t="s">
        <v>41</v>
      </c>
      <c r="D10" s="91" t="s">
        <v>42</v>
      </c>
      <c r="E10" s="91" t="s">
        <v>34</v>
      </c>
      <c r="F10" s="91" t="s">
        <v>35</v>
      </c>
      <c r="G10" s="91">
        <v>2018</v>
      </c>
      <c r="H10" s="84">
        <v>2.4795</v>
      </c>
      <c r="I10" s="84">
        <v>2.4795</v>
      </c>
      <c r="J10" s="21"/>
      <c r="K10" s="21"/>
      <c r="L10" s="21" t="s">
        <v>43</v>
      </c>
      <c r="M10" s="21">
        <v>55</v>
      </c>
      <c r="N10" s="21">
        <v>55</v>
      </c>
      <c r="O10" s="21"/>
      <c r="P10" s="21"/>
      <c r="Q10" s="91" t="s">
        <v>37</v>
      </c>
      <c r="R10" s="91" t="s">
        <v>38</v>
      </c>
      <c r="S10" s="36"/>
    </row>
    <row r="11" s="30" customFormat="1" ht="24" spans="1:19">
      <c r="A11" s="21">
        <v>4</v>
      </c>
      <c r="B11" s="92" t="s">
        <v>30</v>
      </c>
      <c r="C11" s="91" t="s">
        <v>44</v>
      </c>
      <c r="D11" s="91" t="s">
        <v>45</v>
      </c>
      <c r="E11" s="91" t="s">
        <v>34</v>
      </c>
      <c r="F11" s="91" t="s">
        <v>35</v>
      </c>
      <c r="G11" s="91">
        <v>2018</v>
      </c>
      <c r="H11" s="21">
        <v>1.188</v>
      </c>
      <c r="I11" s="21">
        <v>1.188</v>
      </c>
      <c r="J11" s="21"/>
      <c r="K11" s="21"/>
      <c r="L11" s="21" t="s">
        <v>36</v>
      </c>
      <c r="M11" s="21">
        <v>163</v>
      </c>
      <c r="N11" s="21">
        <v>163</v>
      </c>
      <c r="O11" s="21"/>
      <c r="P11" s="21"/>
      <c r="Q11" s="91" t="s">
        <v>37</v>
      </c>
      <c r="R11" s="91" t="s">
        <v>38</v>
      </c>
      <c r="S11" s="36"/>
    </row>
    <row r="12" s="30" customFormat="1" ht="24" spans="1:19">
      <c r="A12" s="21">
        <v>5</v>
      </c>
      <c r="B12" s="92" t="s">
        <v>30</v>
      </c>
      <c r="C12" s="91" t="s">
        <v>46</v>
      </c>
      <c r="D12" s="91" t="s">
        <v>47</v>
      </c>
      <c r="E12" s="91" t="s">
        <v>34</v>
      </c>
      <c r="F12" s="91" t="s">
        <v>35</v>
      </c>
      <c r="G12" s="91">
        <v>2018</v>
      </c>
      <c r="H12" s="21">
        <v>1.55</v>
      </c>
      <c r="I12" s="21">
        <v>1.55</v>
      </c>
      <c r="J12" s="21"/>
      <c r="K12" s="21"/>
      <c r="L12" s="21" t="s">
        <v>48</v>
      </c>
      <c r="M12" s="21">
        <v>50</v>
      </c>
      <c r="N12" s="21">
        <v>50</v>
      </c>
      <c r="O12" s="21"/>
      <c r="P12" s="21"/>
      <c r="Q12" s="91" t="s">
        <v>37</v>
      </c>
      <c r="R12" s="91" t="s">
        <v>38</v>
      </c>
      <c r="S12" s="36"/>
    </row>
    <row r="13" s="100" customFormat="1" spans="1:19">
      <c r="A13" s="102">
        <v>2</v>
      </c>
      <c r="B13" s="103" t="s">
        <v>30</v>
      </c>
      <c r="C13" s="104" t="s">
        <v>31</v>
      </c>
      <c r="D13" s="104"/>
      <c r="E13" s="104" t="s">
        <v>34</v>
      </c>
      <c r="F13" s="104"/>
      <c r="G13" s="104">
        <v>2019</v>
      </c>
      <c r="H13" s="102">
        <f>SUM(H14:H17)</f>
        <v>3.967</v>
      </c>
      <c r="I13" s="102">
        <f>SUM(I14:I17)</f>
        <v>3.967</v>
      </c>
      <c r="J13" s="102"/>
      <c r="K13" s="102"/>
      <c r="L13" s="102"/>
      <c r="M13" s="102"/>
      <c r="N13" s="102"/>
      <c r="O13" s="102"/>
      <c r="P13" s="102"/>
      <c r="Q13" s="104"/>
      <c r="R13" s="104"/>
      <c r="S13" s="108"/>
    </row>
    <row r="14" s="30" customFormat="1" ht="24" spans="1:19">
      <c r="A14" s="21">
        <v>1</v>
      </c>
      <c r="B14" s="92" t="s">
        <v>30</v>
      </c>
      <c r="C14" s="91" t="s">
        <v>32</v>
      </c>
      <c r="D14" s="91" t="s">
        <v>49</v>
      </c>
      <c r="E14" s="91" t="s">
        <v>34</v>
      </c>
      <c r="F14" s="91" t="s">
        <v>35</v>
      </c>
      <c r="G14" s="91">
        <v>2019</v>
      </c>
      <c r="H14" s="21">
        <v>1.286</v>
      </c>
      <c r="I14" s="21">
        <v>1.286</v>
      </c>
      <c r="J14" s="21"/>
      <c r="K14" s="21"/>
      <c r="L14" s="21" t="s">
        <v>36</v>
      </c>
      <c r="M14" s="21">
        <v>175</v>
      </c>
      <c r="N14" s="21">
        <v>175</v>
      </c>
      <c r="O14" s="21"/>
      <c r="P14" s="21"/>
      <c r="Q14" s="91" t="s">
        <v>37</v>
      </c>
      <c r="R14" s="91" t="s">
        <v>38</v>
      </c>
      <c r="S14" s="36"/>
    </row>
    <row r="15" s="30" customFormat="1" ht="24" spans="1:19">
      <c r="A15" s="21">
        <v>2</v>
      </c>
      <c r="B15" s="92" t="s">
        <v>30</v>
      </c>
      <c r="C15" s="91" t="s">
        <v>39</v>
      </c>
      <c r="D15" s="91" t="s">
        <v>40</v>
      </c>
      <c r="E15" s="91" t="s">
        <v>34</v>
      </c>
      <c r="F15" s="91" t="s">
        <v>35</v>
      </c>
      <c r="G15" s="91">
        <v>2018</v>
      </c>
      <c r="H15" s="21">
        <v>0.916</v>
      </c>
      <c r="I15" s="21">
        <v>0.916</v>
      </c>
      <c r="J15" s="21"/>
      <c r="K15" s="21"/>
      <c r="L15" s="21" t="s">
        <v>36</v>
      </c>
      <c r="M15" s="21">
        <v>117</v>
      </c>
      <c r="N15" s="21">
        <v>117</v>
      </c>
      <c r="O15" s="21"/>
      <c r="P15" s="21"/>
      <c r="Q15" s="91" t="s">
        <v>37</v>
      </c>
      <c r="R15" s="91" t="s">
        <v>38</v>
      </c>
      <c r="S15" s="36"/>
    </row>
    <row r="16" s="30" customFormat="1" ht="24" spans="1:19">
      <c r="A16" s="21">
        <v>3</v>
      </c>
      <c r="B16" s="92" t="s">
        <v>30</v>
      </c>
      <c r="C16" s="91" t="s">
        <v>44</v>
      </c>
      <c r="D16" s="91" t="s">
        <v>50</v>
      </c>
      <c r="E16" s="91" t="s">
        <v>34</v>
      </c>
      <c r="F16" s="91" t="s">
        <v>35</v>
      </c>
      <c r="G16" s="91">
        <v>2019</v>
      </c>
      <c r="H16" s="21">
        <v>1.215</v>
      </c>
      <c r="I16" s="21">
        <v>1.215</v>
      </c>
      <c r="J16" s="21"/>
      <c r="K16" s="21"/>
      <c r="L16" s="21" t="s">
        <v>36</v>
      </c>
      <c r="M16" s="21">
        <v>163</v>
      </c>
      <c r="N16" s="21">
        <v>163</v>
      </c>
      <c r="O16" s="21"/>
      <c r="P16" s="21"/>
      <c r="Q16" s="91" t="s">
        <v>37</v>
      </c>
      <c r="R16" s="91" t="s">
        <v>38</v>
      </c>
      <c r="S16" s="36"/>
    </row>
    <row r="17" s="30" customFormat="1" ht="24" spans="1:19">
      <c r="A17" s="21">
        <v>4</v>
      </c>
      <c r="B17" s="92" t="s">
        <v>30</v>
      </c>
      <c r="C17" s="91" t="s">
        <v>46</v>
      </c>
      <c r="D17" s="91" t="s">
        <v>51</v>
      </c>
      <c r="E17" s="91" t="s">
        <v>34</v>
      </c>
      <c r="F17" s="91" t="s">
        <v>35</v>
      </c>
      <c r="G17" s="91">
        <v>2019</v>
      </c>
      <c r="H17" s="21">
        <v>0.55</v>
      </c>
      <c r="I17" s="21">
        <v>0.55</v>
      </c>
      <c r="J17" s="21"/>
      <c r="K17" s="21"/>
      <c r="L17" s="21" t="s">
        <v>48</v>
      </c>
      <c r="M17" s="21">
        <v>17</v>
      </c>
      <c r="N17" s="21">
        <v>17</v>
      </c>
      <c r="O17" s="21"/>
      <c r="P17" s="21"/>
      <c r="Q17" s="91" t="s">
        <v>37</v>
      </c>
      <c r="R17" s="91" t="s">
        <v>38</v>
      </c>
      <c r="S17" s="36"/>
    </row>
    <row r="18" s="100" customFormat="1" spans="1:19">
      <c r="A18" s="102">
        <v>3</v>
      </c>
      <c r="B18" s="103" t="s">
        <v>30</v>
      </c>
      <c r="C18" s="104" t="s">
        <v>31</v>
      </c>
      <c r="D18" s="104"/>
      <c r="E18" s="104" t="s">
        <v>34</v>
      </c>
      <c r="F18" s="104"/>
      <c r="G18" s="104">
        <v>2020</v>
      </c>
      <c r="H18" s="102">
        <f>SUM(H19:H21)</f>
        <v>3.417</v>
      </c>
      <c r="I18" s="102">
        <f>SUM(I19:I21)</f>
        <v>3.417</v>
      </c>
      <c r="J18" s="102"/>
      <c r="K18" s="102"/>
      <c r="L18" s="102"/>
      <c r="M18" s="102"/>
      <c r="N18" s="102"/>
      <c r="O18" s="102"/>
      <c r="P18" s="102"/>
      <c r="Q18" s="104"/>
      <c r="R18" s="104"/>
      <c r="S18" s="108"/>
    </row>
    <row r="19" s="30" customFormat="1" ht="24" spans="1:19">
      <c r="A19" s="21">
        <v>1</v>
      </c>
      <c r="B19" s="92" t="s">
        <v>30</v>
      </c>
      <c r="C19" s="91" t="s">
        <v>32</v>
      </c>
      <c r="D19" s="91" t="s">
        <v>49</v>
      </c>
      <c r="E19" s="91" t="s">
        <v>34</v>
      </c>
      <c r="F19" s="91" t="s">
        <v>35</v>
      </c>
      <c r="G19" s="91">
        <v>2019</v>
      </c>
      <c r="H19" s="21">
        <v>1.286</v>
      </c>
      <c r="I19" s="21">
        <v>1.286</v>
      </c>
      <c r="J19" s="21"/>
      <c r="K19" s="21"/>
      <c r="L19" s="21" t="s">
        <v>36</v>
      </c>
      <c r="M19" s="21">
        <v>175</v>
      </c>
      <c r="N19" s="21">
        <v>175</v>
      </c>
      <c r="O19" s="21"/>
      <c r="P19" s="21"/>
      <c r="Q19" s="91" t="s">
        <v>37</v>
      </c>
      <c r="R19" s="91" t="s">
        <v>38</v>
      </c>
      <c r="S19" s="36"/>
    </row>
    <row r="20" s="30" customFormat="1" ht="24" spans="1:19">
      <c r="A20" s="21">
        <v>2</v>
      </c>
      <c r="B20" s="92" t="s">
        <v>30</v>
      </c>
      <c r="C20" s="91" t="s">
        <v>39</v>
      </c>
      <c r="D20" s="91" t="s">
        <v>40</v>
      </c>
      <c r="E20" s="91" t="s">
        <v>34</v>
      </c>
      <c r="F20" s="91" t="s">
        <v>35</v>
      </c>
      <c r="G20" s="91">
        <v>2018</v>
      </c>
      <c r="H20" s="21">
        <v>0.916</v>
      </c>
      <c r="I20" s="21">
        <v>0.916</v>
      </c>
      <c r="J20" s="21"/>
      <c r="K20" s="21"/>
      <c r="L20" s="21" t="s">
        <v>36</v>
      </c>
      <c r="M20" s="21">
        <v>117</v>
      </c>
      <c r="N20" s="21">
        <v>117</v>
      </c>
      <c r="O20" s="21"/>
      <c r="P20" s="21"/>
      <c r="Q20" s="91" t="s">
        <v>37</v>
      </c>
      <c r="R20" s="91" t="s">
        <v>38</v>
      </c>
      <c r="S20" s="36"/>
    </row>
    <row r="21" s="30" customFormat="1" ht="24" spans="1:19">
      <c r="A21" s="21">
        <v>3</v>
      </c>
      <c r="B21" s="92" t="s">
        <v>30</v>
      </c>
      <c r="C21" s="91" t="s">
        <v>44</v>
      </c>
      <c r="D21" s="91" t="s">
        <v>50</v>
      </c>
      <c r="E21" s="91" t="s">
        <v>34</v>
      </c>
      <c r="F21" s="91" t="s">
        <v>35</v>
      </c>
      <c r="G21" s="91">
        <v>2019</v>
      </c>
      <c r="H21" s="21">
        <v>1.215</v>
      </c>
      <c r="I21" s="21">
        <v>1.215</v>
      </c>
      <c r="J21" s="21"/>
      <c r="K21" s="21"/>
      <c r="L21" s="21" t="s">
        <v>36</v>
      </c>
      <c r="M21" s="21">
        <v>163</v>
      </c>
      <c r="N21" s="21">
        <v>163</v>
      </c>
      <c r="O21" s="21"/>
      <c r="P21" s="21"/>
      <c r="Q21" s="91" t="s">
        <v>37</v>
      </c>
      <c r="R21" s="91" t="s">
        <v>38</v>
      </c>
      <c r="S21" s="36"/>
    </row>
    <row r="22" s="30" customFormat="1" spans="1:19">
      <c r="A22" s="85"/>
      <c r="B22" s="79" t="s">
        <v>52</v>
      </c>
      <c r="C22" s="80"/>
      <c r="D22" s="80"/>
      <c r="E22" s="80"/>
      <c r="F22" s="80"/>
      <c r="G22" s="80"/>
      <c r="H22" s="85">
        <f>H23+H28+H33</f>
        <v>35.58</v>
      </c>
      <c r="I22" s="85">
        <f>I23+I28+I33</f>
        <v>35.58</v>
      </c>
      <c r="J22" s="85">
        <f>SUM(J23,J28,J33)</f>
        <v>0</v>
      </c>
      <c r="K22" s="85">
        <f>SUM(K23,K28,K33)</f>
        <v>0</v>
      </c>
      <c r="L22" s="85"/>
      <c r="M22" s="85"/>
      <c r="N22" s="85"/>
      <c r="O22" s="85"/>
      <c r="P22" s="85"/>
      <c r="Q22" s="80"/>
      <c r="R22" s="107"/>
      <c r="S22" s="107"/>
    </row>
    <row r="23" s="100" customFormat="1" spans="1:19">
      <c r="A23" s="102">
        <v>1</v>
      </c>
      <c r="B23" s="103" t="s">
        <v>53</v>
      </c>
      <c r="C23" s="104" t="s">
        <v>54</v>
      </c>
      <c r="D23" s="104"/>
      <c r="E23" s="104" t="s">
        <v>34</v>
      </c>
      <c r="F23" s="104"/>
      <c r="G23" s="104">
        <v>2018</v>
      </c>
      <c r="H23" s="102">
        <f>SUM(H24:H27)</f>
        <v>13.696</v>
      </c>
      <c r="I23" s="102">
        <f>SUM(I24:I27)</f>
        <v>13.696</v>
      </c>
      <c r="J23" s="102"/>
      <c r="K23" s="102"/>
      <c r="L23" s="102"/>
      <c r="M23" s="102"/>
      <c r="N23" s="102"/>
      <c r="O23" s="102"/>
      <c r="P23" s="102"/>
      <c r="Q23" s="104"/>
      <c r="R23" s="104"/>
      <c r="S23" s="108"/>
    </row>
    <row r="24" s="30" customFormat="1" ht="24" spans="1:19">
      <c r="A24" s="21">
        <v>1</v>
      </c>
      <c r="B24" s="92" t="s">
        <v>53</v>
      </c>
      <c r="C24" s="91" t="s">
        <v>55</v>
      </c>
      <c r="D24" s="91" t="s">
        <v>56</v>
      </c>
      <c r="E24" s="91" t="s">
        <v>34</v>
      </c>
      <c r="F24" s="91" t="s">
        <v>35</v>
      </c>
      <c r="G24" s="91">
        <v>2018</v>
      </c>
      <c r="H24" s="21">
        <v>0.6</v>
      </c>
      <c r="I24" s="21">
        <v>0.6</v>
      </c>
      <c r="J24" s="21"/>
      <c r="K24" s="21"/>
      <c r="L24" s="21" t="s">
        <v>57</v>
      </c>
      <c r="M24" s="21">
        <v>3</v>
      </c>
      <c r="N24" s="21">
        <v>3</v>
      </c>
      <c r="O24" s="21"/>
      <c r="P24" s="21"/>
      <c r="Q24" s="91" t="s">
        <v>37</v>
      </c>
      <c r="R24" s="91" t="s">
        <v>38</v>
      </c>
      <c r="S24" s="36"/>
    </row>
    <row r="25" s="30" customFormat="1" ht="24" spans="1:19">
      <c r="A25" s="21">
        <v>2</v>
      </c>
      <c r="B25" s="92" t="s">
        <v>53</v>
      </c>
      <c r="C25" s="91" t="s">
        <v>58</v>
      </c>
      <c r="D25" s="91" t="s">
        <v>59</v>
      </c>
      <c r="E25" s="91" t="s">
        <v>34</v>
      </c>
      <c r="F25" s="91" t="s">
        <v>35</v>
      </c>
      <c r="G25" s="91">
        <v>2018</v>
      </c>
      <c r="H25" s="21">
        <v>10.6</v>
      </c>
      <c r="I25" s="21">
        <v>10.6</v>
      </c>
      <c r="J25" s="21"/>
      <c r="K25" s="21"/>
      <c r="L25" s="21" t="s">
        <v>60</v>
      </c>
      <c r="M25" s="21">
        <v>175</v>
      </c>
      <c r="N25" s="21">
        <v>175</v>
      </c>
      <c r="O25" s="21"/>
      <c r="P25" s="21"/>
      <c r="Q25" s="91" t="s">
        <v>37</v>
      </c>
      <c r="R25" s="91" t="s">
        <v>38</v>
      </c>
      <c r="S25" s="36"/>
    </row>
    <row r="26" s="30" customFormat="1" ht="24" spans="1:19">
      <c r="A26" s="21">
        <v>3</v>
      </c>
      <c r="B26" s="92" t="s">
        <v>53</v>
      </c>
      <c r="C26" s="91" t="s">
        <v>61</v>
      </c>
      <c r="D26" s="91" t="s">
        <v>62</v>
      </c>
      <c r="E26" s="91" t="s">
        <v>34</v>
      </c>
      <c r="F26" s="91" t="s">
        <v>35</v>
      </c>
      <c r="G26" s="91">
        <v>2018</v>
      </c>
      <c r="H26" s="21">
        <v>0.195</v>
      </c>
      <c r="I26" s="21">
        <v>0.195</v>
      </c>
      <c r="J26" s="21"/>
      <c r="K26" s="21"/>
      <c r="L26" s="21" t="s">
        <v>63</v>
      </c>
      <c r="M26" s="21">
        <v>9</v>
      </c>
      <c r="N26" s="21">
        <v>9</v>
      </c>
      <c r="O26" s="21"/>
      <c r="P26" s="21"/>
      <c r="Q26" s="91" t="s">
        <v>37</v>
      </c>
      <c r="R26" s="91" t="s">
        <v>38</v>
      </c>
      <c r="S26" s="36"/>
    </row>
    <row r="27" s="30" customFormat="1" ht="24" spans="1:19">
      <c r="A27" s="21">
        <v>4</v>
      </c>
      <c r="B27" s="92" t="s">
        <v>53</v>
      </c>
      <c r="C27" s="91" t="s">
        <v>64</v>
      </c>
      <c r="D27" s="91" t="s">
        <v>65</v>
      </c>
      <c r="E27" s="91" t="s">
        <v>34</v>
      </c>
      <c r="F27" s="91" t="s">
        <v>35</v>
      </c>
      <c r="G27" s="91">
        <v>2018</v>
      </c>
      <c r="H27" s="21">
        <v>2.301</v>
      </c>
      <c r="I27" s="21">
        <v>2.301</v>
      </c>
      <c r="J27" s="21"/>
      <c r="K27" s="21"/>
      <c r="L27" s="21" t="s">
        <v>63</v>
      </c>
      <c r="M27" s="21">
        <v>88</v>
      </c>
      <c r="N27" s="21">
        <v>88</v>
      </c>
      <c r="O27" s="21"/>
      <c r="P27" s="21"/>
      <c r="Q27" s="91" t="s">
        <v>37</v>
      </c>
      <c r="R27" s="91" t="s">
        <v>38</v>
      </c>
      <c r="S27" s="36"/>
    </row>
    <row r="28" s="100" customFormat="1" spans="1:19">
      <c r="A28" s="102">
        <v>2</v>
      </c>
      <c r="B28" s="103" t="s">
        <v>53</v>
      </c>
      <c r="C28" s="104" t="s">
        <v>54</v>
      </c>
      <c r="D28" s="104"/>
      <c r="E28" s="104" t="s">
        <v>34</v>
      </c>
      <c r="F28" s="104"/>
      <c r="G28" s="104">
        <v>2019</v>
      </c>
      <c r="H28" s="102">
        <f>SUM(H29:H32)</f>
        <v>13.646</v>
      </c>
      <c r="I28" s="102">
        <f>SUM(I29:I32)</f>
        <v>13.646</v>
      </c>
      <c r="J28" s="102"/>
      <c r="K28" s="102"/>
      <c r="L28" s="102"/>
      <c r="M28" s="102"/>
      <c r="N28" s="102"/>
      <c r="O28" s="102"/>
      <c r="P28" s="102"/>
      <c r="Q28" s="104"/>
      <c r="R28" s="91"/>
      <c r="S28" s="108"/>
    </row>
    <row r="29" s="30" customFormat="1" ht="24" spans="1:19">
      <c r="A29" s="21">
        <v>1</v>
      </c>
      <c r="B29" s="92" t="s">
        <v>53</v>
      </c>
      <c r="C29" s="91" t="s">
        <v>55</v>
      </c>
      <c r="D29" s="91" t="s">
        <v>56</v>
      </c>
      <c r="E29" s="91" t="s">
        <v>34</v>
      </c>
      <c r="F29" s="91" t="s">
        <v>35</v>
      </c>
      <c r="G29" s="91">
        <v>2019</v>
      </c>
      <c r="H29" s="21">
        <v>0.6</v>
      </c>
      <c r="I29" s="21">
        <v>0.6</v>
      </c>
      <c r="J29" s="21"/>
      <c r="K29" s="21"/>
      <c r="L29" s="21" t="s">
        <v>57</v>
      </c>
      <c r="M29" s="21">
        <v>3</v>
      </c>
      <c r="N29" s="21">
        <v>3</v>
      </c>
      <c r="O29" s="21"/>
      <c r="P29" s="21"/>
      <c r="Q29" s="91" t="s">
        <v>37</v>
      </c>
      <c r="R29" s="91" t="s">
        <v>38</v>
      </c>
      <c r="S29" s="36"/>
    </row>
    <row r="30" s="30" customFormat="1" ht="24" spans="1:19">
      <c r="A30" s="21">
        <v>2</v>
      </c>
      <c r="B30" s="92" t="s">
        <v>53</v>
      </c>
      <c r="C30" s="91" t="s">
        <v>58</v>
      </c>
      <c r="D30" s="91" t="s">
        <v>66</v>
      </c>
      <c r="E30" s="91" t="s">
        <v>34</v>
      </c>
      <c r="F30" s="91" t="s">
        <v>35</v>
      </c>
      <c r="G30" s="91">
        <v>2018</v>
      </c>
      <c r="H30" s="21">
        <v>10.55</v>
      </c>
      <c r="I30" s="21">
        <v>10.55</v>
      </c>
      <c r="J30" s="21"/>
      <c r="K30" s="21"/>
      <c r="L30" s="21" t="s">
        <v>60</v>
      </c>
      <c r="M30" s="21">
        <v>175</v>
      </c>
      <c r="N30" s="21">
        <v>175</v>
      </c>
      <c r="O30" s="21"/>
      <c r="P30" s="21"/>
      <c r="Q30" s="91" t="s">
        <v>37</v>
      </c>
      <c r="R30" s="91" t="s">
        <v>38</v>
      </c>
      <c r="S30" s="36"/>
    </row>
    <row r="31" s="30" customFormat="1" ht="24" spans="1:19">
      <c r="A31" s="21">
        <v>3</v>
      </c>
      <c r="B31" s="92" t="s">
        <v>53</v>
      </c>
      <c r="C31" s="91" t="s">
        <v>61</v>
      </c>
      <c r="D31" s="91" t="s">
        <v>62</v>
      </c>
      <c r="E31" s="91" t="s">
        <v>34</v>
      </c>
      <c r="F31" s="91" t="s">
        <v>35</v>
      </c>
      <c r="G31" s="91">
        <v>2018</v>
      </c>
      <c r="H31" s="21">
        <v>0.195</v>
      </c>
      <c r="I31" s="21">
        <v>0.195</v>
      </c>
      <c r="J31" s="21"/>
      <c r="K31" s="21"/>
      <c r="L31" s="21" t="s">
        <v>63</v>
      </c>
      <c r="M31" s="21">
        <v>9</v>
      </c>
      <c r="N31" s="21">
        <v>9</v>
      </c>
      <c r="O31" s="21"/>
      <c r="P31" s="21"/>
      <c r="Q31" s="91" t="s">
        <v>37</v>
      </c>
      <c r="R31" s="91" t="s">
        <v>38</v>
      </c>
      <c r="S31" s="36"/>
    </row>
    <row r="32" s="30" customFormat="1" ht="24" spans="1:19">
      <c r="A32" s="21">
        <v>4</v>
      </c>
      <c r="B32" s="92" t="s">
        <v>53</v>
      </c>
      <c r="C32" s="91" t="s">
        <v>64</v>
      </c>
      <c r="D32" s="91" t="s">
        <v>65</v>
      </c>
      <c r="E32" s="91" t="s">
        <v>34</v>
      </c>
      <c r="F32" s="91" t="s">
        <v>35</v>
      </c>
      <c r="G32" s="91">
        <v>2018</v>
      </c>
      <c r="H32" s="21">
        <v>2.301</v>
      </c>
      <c r="I32" s="21">
        <v>2.301</v>
      </c>
      <c r="J32" s="21"/>
      <c r="K32" s="21"/>
      <c r="L32" s="21" t="s">
        <v>63</v>
      </c>
      <c r="M32" s="21">
        <v>88</v>
      </c>
      <c r="N32" s="21">
        <v>88</v>
      </c>
      <c r="O32" s="21"/>
      <c r="P32" s="21"/>
      <c r="Q32" s="91" t="s">
        <v>37</v>
      </c>
      <c r="R32" s="91" t="s">
        <v>38</v>
      </c>
      <c r="S32" s="36"/>
    </row>
    <row r="33" s="100" customFormat="1" spans="1:19">
      <c r="A33" s="102">
        <v>3</v>
      </c>
      <c r="B33" s="103" t="s">
        <v>53</v>
      </c>
      <c r="C33" s="104" t="s">
        <v>54</v>
      </c>
      <c r="D33" s="104"/>
      <c r="E33" s="104" t="s">
        <v>34</v>
      </c>
      <c r="F33" s="104"/>
      <c r="G33" s="104">
        <v>2020</v>
      </c>
      <c r="H33" s="105">
        <f>H34+H35+H36</f>
        <v>8.238</v>
      </c>
      <c r="I33" s="105">
        <f>I34+I35+I36</f>
        <v>8.238</v>
      </c>
      <c r="J33" s="102"/>
      <c r="K33" s="102"/>
      <c r="L33" s="102"/>
      <c r="M33" s="102"/>
      <c r="N33" s="102"/>
      <c r="O33" s="102"/>
      <c r="P33" s="102"/>
      <c r="Q33" s="104"/>
      <c r="R33" s="91"/>
      <c r="S33" s="108"/>
    </row>
    <row r="34" s="100" customFormat="1" ht="24" spans="1:19">
      <c r="A34" s="21">
        <v>1</v>
      </c>
      <c r="B34" s="92" t="s">
        <v>53</v>
      </c>
      <c r="C34" s="91" t="s">
        <v>55</v>
      </c>
      <c r="D34" s="91" t="s">
        <v>67</v>
      </c>
      <c r="E34" s="91" t="s">
        <v>34</v>
      </c>
      <c r="F34" s="91" t="s">
        <v>35</v>
      </c>
      <c r="G34" s="91">
        <v>2020</v>
      </c>
      <c r="H34" s="21">
        <v>0.2</v>
      </c>
      <c r="I34" s="21">
        <v>0.2</v>
      </c>
      <c r="J34" s="21"/>
      <c r="K34" s="21"/>
      <c r="L34" s="21" t="s">
        <v>57</v>
      </c>
      <c r="M34" s="21">
        <v>3</v>
      </c>
      <c r="N34" s="21">
        <v>3</v>
      </c>
      <c r="O34" s="21"/>
      <c r="P34" s="21"/>
      <c r="Q34" s="91" t="s">
        <v>37</v>
      </c>
      <c r="R34" s="91" t="s">
        <v>38</v>
      </c>
      <c r="S34" s="36"/>
    </row>
    <row r="35" s="100" customFormat="1" ht="24" spans="1:19">
      <c r="A35" s="21">
        <v>2</v>
      </c>
      <c r="B35" s="92" t="s">
        <v>53</v>
      </c>
      <c r="C35" s="91" t="s">
        <v>58</v>
      </c>
      <c r="D35" s="91" t="s">
        <v>68</v>
      </c>
      <c r="E35" s="91" t="s">
        <v>34</v>
      </c>
      <c r="F35" s="91" t="s">
        <v>35</v>
      </c>
      <c r="G35" s="91">
        <v>2020</v>
      </c>
      <c r="H35" s="21">
        <v>6.4</v>
      </c>
      <c r="I35" s="21">
        <v>6.4</v>
      </c>
      <c r="J35" s="21"/>
      <c r="K35" s="21"/>
      <c r="L35" s="21" t="s">
        <v>60</v>
      </c>
      <c r="M35" s="21">
        <v>180</v>
      </c>
      <c r="N35" s="21">
        <v>180</v>
      </c>
      <c r="O35" s="21"/>
      <c r="P35" s="21"/>
      <c r="Q35" s="91" t="s">
        <v>37</v>
      </c>
      <c r="R35" s="91" t="s">
        <v>38</v>
      </c>
      <c r="S35" s="36"/>
    </row>
    <row r="36" s="100" customFormat="1" ht="24" spans="1:19">
      <c r="A36" s="21">
        <v>3</v>
      </c>
      <c r="B36" s="92" t="s">
        <v>53</v>
      </c>
      <c r="C36" s="91" t="s">
        <v>64</v>
      </c>
      <c r="D36" s="91" t="s">
        <v>69</v>
      </c>
      <c r="E36" s="91" t="s">
        <v>34</v>
      </c>
      <c r="F36" s="91" t="s">
        <v>35</v>
      </c>
      <c r="G36" s="91">
        <v>2020</v>
      </c>
      <c r="H36" s="21">
        <v>1.638</v>
      </c>
      <c r="I36" s="21">
        <v>1.638</v>
      </c>
      <c r="J36" s="21"/>
      <c r="K36" s="21"/>
      <c r="L36" s="21" t="s">
        <v>63</v>
      </c>
      <c r="M36" s="21">
        <v>62</v>
      </c>
      <c r="N36" s="21">
        <v>62</v>
      </c>
      <c r="O36" s="21"/>
      <c r="P36" s="21"/>
      <c r="Q36" s="91" t="s">
        <v>37</v>
      </c>
      <c r="R36" s="91" t="s">
        <v>38</v>
      </c>
      <c r="S36" s="36"/>
    </row>
    <row r="37" s="30" customFormat="1" ht="25" customHeight="1" spans="1:19">
      <c r="A37" s="53" t="s">
        <v>124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="30" customFormat="1" ht="19" customHeight="1" spans="1:19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mergeCells count="21">
    <mergeCell ref="A1:S1"/>
    <mergeCell ref="A2:H2"/>
    <mergeCell ref="Q2:R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A37:S38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24"/>
  <sheetViews>
    <sheetView view="pageBreakPreview" zoomScaleNormal="100" workbookViewId="0">
      <selection activeCell="E8" sqref="E8:E22"/>
    </sheetView>
  </sheetViews>
  <sheetFormatPr defaultColWidth="9" defaultRowHeight="13.5"/>
  <cols>
    <col min="2" max="2" width="9.75" customWidth="1"/>
    <col min="3" max="3" width="16.375" customWidth="1"/>
    <col min="4" max="4" width="20.625" customWidth="1"/>
    <col min="5" max="5" width="9.75" customWidth="1"/>
    <col min="17" max="17" width="12.25" customWidth="1"/>
  </cols>
  <sheetData>
    <row r="1" s="30" customFormat="1" ht="14.25" spans="1:19">
      <c r="A1" s="98" t="s">
        <v>126</v>
      </c>
      <c r="B1" s="98"/>
      <c r="C1" s="2"/>
      <c r="D1" s="2"/>
      <c r="E1" s="2"/>
      <c r="F1" s="2"/>
      <c r="G1" s="2"/>
      <c r="H1" s="3"/>
      <c r="I1" s="22"/>
      <c r="J1" s="22"/>
      <c r="K1" s="22"/>
      <c r="L1" s="2"/>
      <c r="M1" s="22"/>
      <c r="N1" s="22"/>
      <c r="O1" s="22"/>
      <c r="P1" s="22"/>
      <c r="Q1" s="25"/>
      <c r="R1" s="25"/>
      <c r="S1" s="25"/>
    </row>
    <row r="2" s="30" customFormat="1" ht="28.5" spans="1:19">
      <c r="A2" s="4" t="s">
        <v>127</v>
      </c>
      <c r="B2" s="4"/>
      <c r="C2" s="5"/>
      <c r="D2" s="5"/>
      <c r="E2" s="5"/>
      <c r="F2" s="5"/>
      <c r="G2" s="5"/>
      <c r="H2" s="6"/>
      <c r="I2" s="4"/>
      <c r="J2" s="4"/>
      <c r="K2" s="4"/>
      <c r="L2" s="5"/>
      <c r="M2" s="4"/>
      <c r="N2" s="4"/>
      <c r="O2" s="4"/>
      <c r="P2" s="4"/>
      <c r="Q2" s="4"/>
      <c r="R2" s="4"/>
      <c r="S2" s="4"/>
    </row>
    <row r="3" s="38" customFormat="1" ht="14.25" spans="1:225">
      <c r="A3" s="7" t="s">
        <v>5</v>
      </c>
      <c r="B3" s="7"/>
      <c r="C3" s="7"/>
      <c r="D3" s="7"/>
      <c r="E3" s="7"/>
      <c r="F3" s="7"/>
      <c r="G3" s="7"/>
      <c r="H3" s="23"/>
      <c r="I3" s="23"/>
      <c r="J3" s="23"/>
      <c r="K3" s="23"/>
      <c r="L3" s="23"/>
      <c r="M3" s="23"/>
      <c r="N3" s="23"/>
      <c r="O3" s="23"/>
      <c r="P3" s="23"/>
      <c r="Q3" s="7" t="s">
        <v>6</v>
      </c>
      <c r="R3" s="23"/>
      <c r="S3" s="23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</row>
    <row r="4" s="33" customFormat="1" ht="14.25" spans="1:19">
      <c r="A4" s="8" t="s">
        <v>7</v>
      </c>
      <c r="B4" s="8" t="s">
        <v>8</v>
      </c>
      <c r="C4" s="8" t="s">
        <v>9</v>
      </c>
      <c r="D4" s="8" t="s">
        <v>10</v>
      </c>
      <c r="E4" s="9" t="s">
        <v>11</v>
      </c>
      <c r="F4" s="9" t="s">
        <v>12</v>
      </c>
      <c r="G4" s="10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8" t="s">
        <v>18</v>
      </c>
      <c r="M4" s="8" t="s">
        <v>19</v>
      </c>
      <c r="N4" s="8"/>
      <c r="O4" s="8"/>
      <c r="P4" s="24" t="s">
        <v>20</v>
      </c>
      <c r="Q4" s="8" t="s">
        <v>21</v>
      </c>
      <c r="R4" s="8" t="s">
        <v>22</v>
      </c>
      <c r="S4" s="8" t="s">
        <v>23</v>
      </c>
    </row>
    <row r="5" s="33" customFormat="1" ht="36" spans="1:21">
      <c r="A5" s="8"/>
      <c r="B5" s="8"/>
      <c r="C5" s="8"/>
      <c r="D5" s="8"/>
      <c r="E5" s="9"/>
      <c r="F5" s="9"/>
      <c r="G5" s="10"/>
      <c r="H5" s="9"/>
      <c r="I5" s="9"/>
      <c r="J5" s="9"/>
      <c r="K5" s="9"/>
      <c r="L5" s="8"/>
      <c r="M5" s="8" t="s">
        <v>24</v>
      </c>
      <c r="N5" s="8" t="s">
        <v>25</v>
      </c>
      <c r="O5" s="8" t="s">
        <v>26</v>
      </c>
      <c r="P5" s="24"/>
      <c r="Q5" s="8"/>
      <c r="R5" s="8"/>
      <c r="S5" s="8"/>
      <c r="U5" s="99"/>
    </row>
    <row r="6" s="33" customFormat="1" ht="24" spans="1:19">
      <c r="A6" s="11"/>
      <c r="B6" s="12" t="s">
        <v>70</v>
      </c>
      <c r="C6" s="12"/>
      <c r="D6" s="12"/>
      <c r="E6" s="12"/>
      <c r="F6" s="12"/>
      <c r="G6" s="12"/>
      <c r="H6" s="13">
        <f>H7+H10+H19</f>
        <v>253</v>
      </c>
      <c r="I6" s="13">
        <f>I7+I10+I19</f>
        <v>253</v>
      </c>
      <c r="J6" s="13">
        <f>SUM(J10,J21,J71,J174,J202,J273)</f>
        <v>0</v>
      </c>
      <c r="K6" s="13">
        <f>SUM(K10,K21,K71,K174,K202,K273)</f>
        <v>0</v>
      </c>
      <c r="L6" s="13"/>
      <c r="M6" s="13"/>
      <c r="N6" s="13"/>
      <c r="O6" s="13"/>
      <c r="P6" s="13"/>
      <c r="Q6" s="12"/>
      <c r="R6" s="26"/>
      <c r="S6" s="26"/>
    </row>
    <row r="7" s="33" customFormat="1" ht="14.25" spans="1:19">
      <c r="A7" s="14"/>
      <c r="B7" s="14" t="s">
        <v>71</v>
      </c>
      <c r="C7" s="15" t="s">
        <v>72</v>
      </c>
      <c r="D7" s="15" t="s">
        <v>72</v>
      </c>
      <c r="E7" s="15"/>
      <c r="F7" s="15"/>
      <c r="G7" s="15"/>
      <c r="H7" s="16">
        <f t="shared" ref="H7:M7" si="0">H8+H9</f>
        <v>19</v>
      </c>
      <c r="I7" s="16">
        <f t="shared" si="0"/>
        <v>19</v>
      </c>
      <c r="J7" s="16">
        <v>0</v>
      </c>
      <c r="K7" s="16">
        <v>0</v>
      </c>
      <c r="L7" s="16"/>
      <c r="M7" s="16">
        <f t="shared" si="0"/>
        <v>488</v>
      </c>
      <c r="N7" s="16"/>
      <c r="O7" s="16">
        <f>O8+O9</f>
        <v>488</v>
      </c>
      <c r="P7" s="16"/>
      <c r="Q7" s="15"/>
      <c r="R7" s="14"/>
      <c r="S7" s="14"/>
    </row>
    <row r="8" s="30" customFormat="1" ht="24" spans="1:19">
      <c r="A8" s="17">
        <v>1</v>
      </c>
      <c r="B8" s="31" t="s">
        <v>73</v>
      </c>
      <c r="C8" s="20" t="s">
        <v>74</v>
      </c>
      <c r="D8" s="20" t="s">
        <v>75</v>
      </c>
      <c r="E8" s="20" t="s">
        <v>76</v>
      </c>
      <c r="F8" s="20" t="s">
        <v>77</v>
      </c>
      <c r="G8" s="20">
        <v>2018</v>
      </c>
      <c r="H8" s="17">
        <v>15</v>
      </c>
      <c r="I8" s="17">
        <v>15</v>
      </c>
      <c r="J8" s="17"/>
      <c r="K8" s="17"/>
      <c r="L8" s="20" t="s">
        <v>78</v>
      </c>
      <c r="M8" s="17">
        <v>277</v>
      </c>
      <c r="N8" s="17"/>
      <c r="O8" s="17">
        <v>277</v>
      </c>
      <c r="P8" s="17"/>
      <c r="Q8" s="20" t="s">
        <v>79</v>
      </c>
      <c r="R8" s="91" t="s">
        <v>38</v>
      </c>
      <c r="S8" s="19"/>
    </row>
    <row r="9" s="30" customFormat="1" ht="24" spans="1:19">
      <c r="A9" s="17">
        <v>2</v>
      </c>
      <c r="B9" s="31" t="s">
        <v>73</v>
      </c>
      <c r="C9" s="20" t="s">
        <v>80</v>
      </c>
      <c r="D9" s="20" t="s">
        <v>75</v>
      </c>
      <c r="E9" s="20" t="s">
        <v>81</v>
      </c>
      <c r="F9" s="20" t="s">
        <v>77</v>
      </c>
      <c r="G9" s="20">
        <v>2018</v>
      </c>
      <c r="H9" s="17">
        <v>4</v>
      </c>
      <c r="I9" s="17">
        <v>4</v>
      </c>
      <c r="J9" s="17"/>
      <c r="K9" s="17"/>
      <c r="L9" s="20" t="s">
        <v>82</v>
      </c>
      <c r="M9" s="17">
        <v>211</v>
      </c>
      <c r="N9" s="17"/>
      <c r="O9" s="17">
        <v>211</v>
      </c>
      <c r="P9" s="17"/>
      <c r="Q9" s="20" t="s">
        <v>79</v>
      </c>
      <c r="R9" s="91" t="s">
        <v>38</v>
      </c>
      <c r="S9" s="19"/>
    </row>
    <row r="10" s="33" customFormat="1" ht="14.25" spans="1:19">
      <c r="A10" s="14"/>
      <c r="B10" s="14" t="s">
        <v>83</v>
      </c>
      <c r="C10" s="15" t="s">
        <v>84</v>
      </c>
      <c r="D10" s="15" t="s">
        <v>85</v>
      </c>
      <c r="E10" s="15"/>
      <c r="F10" s="15"/>
      <c r="G10" s="15"/>
      <c r="H10" s="16">
        <f>H11+H12+H13+H14+H15+H16+H17+H18</f>
        <v>82</v>
      </c>
      <c r="I10" s="16">
        <f>I11+I12+I13+I14+I15+I16+I17+I18</f>
        <v>82</v>
      </c>
      <c r="J10" s="16">
        <v>0</v>
      </c>
      <c r="K10" s="16">
        <v>0</v>
      </c>
      <c r="L10" s="16"/>
      <c r="M10" s="16">
        <f>M11+M12+M13+M14+M15+M17+M18+M16</f>
        <v>1800</v>
      </c>
      <c r="N10" s="16">
        <f>N11+N12+N13+N14+N15+N17+N18</f>
        <v>71</v>
      </c>
      <c r="O10" s="16">
        <f>O11+O12+O13+O14+O15+O17+O18</f>
        <v>1344</v>
      </c>
      <c r="P10" s="16"/>
      <c r="Q10" s="97"/>
      <c r="R10" s="14"/>
      <c r="S10" s="14"/>
    </row>
    <row r="11" s="29" customFormat="1" ht="31.5" spans="1:19">
      <c r="A11" s="21">
        <v>1</v>
      </c>
      <c r="B11" s="18" t="s">
        <v>86</v>
      </c>
      <c r="C11" s="19" t="s">
        <v>87</v>
      </c>
      <c r="D11" s="20" t="s">
        <v>88</v>
      </c>
      <c r="E11" s="20" t="s">
        <v>89</v>
      </c>
      <c r="F11" s="20" t="s">
        <v>35</v>
      </c>
      <c r="G11" s="20">
        <v>2018</v>
      </c>
      <c r="H11" s="17">
        <v>2</v>
      </c>
      <c r="I11" s="17">
        <v>2</v>
      </c>
      <c r="J11" s="17"/>
      <c r="K11" s="17"/>
      <c r="L11" s="20" t="s">
        <v>90</v>
      </c>
      <c r="M11" s="17">
        <v>29</v>
      </c>
      <c r="N11" s="17"/>
      <c r="O11" s="17">
        <v>29</v>
      </c>
      <c r="P11" s="17"/>
      <c r="Q11" s="27" t="s">
        <v>91</v>
      </c>
      <c r="R11" s="91" t="s">
        <v>38</v>
      </c>
      <c r="S11" s="19"/>
    </row>
    <row r="12" s="29" customFormat="1" ht="31.5" spans="1:19">
      <c r="A12" s="21">
        <v>2</v>
      </c>
      <c r="B12" s="18" t="s">
        <v>86</v>
      </c>
      <c r="C12" s="19" t="s">
        <v>92</v>
      </c>
      <c r="D12" s="20" t="s">
        <v>93</v>
      </c>
      <c r="E12" s="20" t="s">
        <v>76</v>
      </c>
      <c r="F12" s="20" t="s">
        <v>35</v>
      </c>
      <c r="G12" s="20">
        <v>2018</v>
      </c>
      <c r="H12" s="17">
        <v>12</v>
      </c>
      <c r="I12" s="17">
        <v>12</v>
      </c>
      <c r="J12" s="17"/>
      <c r="K12" s="17"/>
      <c r="L12" s="20" t="s">
        <v>90</v>
      </c>
      <c r="M12" s="17">
        <v>277</v>
      </c>
      <c r="N12" s="17"/>
      <c r="O12" s="17">
        <v>277</v>
      </c>
      <c r="P12" s="17"/>
      <c r="Q12" s="27" t="s">
        <v>91</v>
      </c>
      <c r="R12" s="91" t="s">
        <v>38</v>
      </c>
      <c r="S12" s="19"/>
    </row>
    <row r="13" s="29" customFormat="1" ht="31.5" spans="1:19">
      <c r="A13" s="21">
        <v>3</v>
      </c>
      <c r="B13" s="18" t="s">
        <v>86</v>
      </c>
      <c r="C13" s="19" t="s">
        <v>94</v>
      </c>
      <c r="D13" s="20" t="s">
        <v>95</v>
      </c>
      <c r="E13" s="20" t="s">
        <v>96</v>
      </c>
      <c r="F13" s="20" t="s">
        <v>35</v>
      </c>
      <c r="G13" s="20">
        <v>2018</v>
      </c>
      <c r="H13" s="17">
        <v>16</v>
      </c>
      <c r="I13" s="17">
        <v>16</v>
      </c>
      <c r="J13" s="17"/>
      <c r="K13" s="17"/>
      <c r="L13" s="20" t="s">
        <v>90</v>
      </c>
      <c r="M13" s="17">
        <v>182</v>
      </c>
      <c r="N13" s="17">
        <v>9</v>
      </c>
      <c r="O13" s="17">
        <v>173</v>
      </c>
      <c r="P13" s="17"/>
      <c r="Q13" s="27" t="s">
        <v>91</v>
      </c>
      <c r="R13" s="91" t="s">
        <v>38</v>
      </c>
      <c r="S13" s="19"/>
    </row>
    <row r="14" s="29" customFormat="1" ht="31.5" spans="1:19">
      <c r="A14" s="21">
        <v>4</v>
      </c>
      <c r="B14" s="18" t="s">
        <v>86</v>
      </c>
      <c r="C14" s="19" t="s">
        <v>97</v>
      </c>
      <c r="D14" s="20" t="s">
        <v>98</v>
      </c>
      <c r="E14" s="20" t="s">
        <v>99</v>
      </c>
      <c r="F14" s="20" t="s">
        <v>35</v>
      </c>
      <c r="G14" s="20">
        <v>2018</v>
      </c>
      <c r="H14" s="17">
        <v>8</v>
      </c>
      <c r="I14" s="17">
        <v>8</v>
      </c>
      <c r="J14" s="17"/>
      <c r="K14" s="17"/>
      <c r="L14" s="20" t="s">
        <v>90</v>
      </c>
      <c r="M14" s="17">
        <v>142</v>
      </c>
      <c r="N14" s="17">
        <v>14</v>
      </c>
      <c r="O14" s="17">
        <v>128</v>
      </c>
      <c r="P14" s="17"/>
      <c r="Q14" s="27" t="s">
        <v>91</v>
      </c>
      <c r="R14" s="91" t="s">
        <v>38</v>
      </c>
      <c r="S14" s="19"/>
    </row>
    <row r="15" s="29" customFormat="1" ht="31.5" spans="1:19">
      <c r="A15" s="21">
        <v>5</v>
      </c>
      <c r="B15" s="18" t="s">
        <v>86</v>
      </c>
      <c r="C15" s="19" t="s">
        <v>100</v>
      </c>
      <c r="D15" s="20" t="s">
        <v>98</v>
      </c>
      <c r="E15" s="20" t="s">
        <v>101</v>
      </c>
      <c r="F15" s="20" t="s">
        <v>35</v>
      </c>
      <c r="G15" s="20">
        <v>2018</v>
      </c>
      <c r="H15" s="17">
        <v>8</v>
      </c>
      <c r="I15" s="17">
        <v>8</v>
      </c>
      <c r="J15" s="17"/>
      <c r="K15" s="17"/>
      <c r="L15" s="20" t="s">
        <v>90</v>
      </c>
      <c r="M15" s="17">
        <v>141</v>
      </c>
      <c r="N15" s="17"/>
      <c r="O15" s="17">
        <v>141</v>
      </c>
      <c r="P15" s="17"/>
      <c r="Q15" s="27" t="s">
        <v>91</v>
      </c>
      <c r="R15" s="91" t="s">
        <v>38</v>
      </c>
      <c r="S15" s="19"/>
    </row>
    <row r="16" s="29" customFormat="1" ht="31.5" spans="1:19">
      <c r="A16" s="21">
        <v>6</v>
      </c>
      <c r="B16" s="18" t="s">
        <v>86</v>
      </c>
      <c r="C16" s="19" t="s">
        <v>102</v>
      </c>
      <c r="D16" s="20" t="s">
        <v>93</v>
      </c>
      <c r="E16" s="20" t="s">
        <v>103</v>
      </c>
      <c r="F16" s="20" t="s">
        <v>35</v>
      </c>
      <c r="G16" s="20">
        <v>2018</v>
      </c>
      <c r="H16" s="17">
        <v>12</v>
      </c>
      <c r="I16" s="17">
        <v>12</v>
      </c>
      <c r="J16" s="17"/>
      <c r="K16" s="17"/>
      <c r="L16" s="20" t="s">
        <v>90</v>
      </c>
      <c r="M16" s="17">
        <v>385</v>
      </c>
      <c r="N16" s="17"/>
      <c r="O16" s="17">
        <v>385</v>
      </c>
      <c r="P16" s="17"/>
      <c r="Q16" s="27" t="s">
        <v>91</v>
      </c>
      <c r="R16" s="91" t="s">
        <v>38</v>
      </c>
      <c r="S16" s="19"/>
    </row>
    <row r="17" s="29" customFormat="1" ht="31.5" spans="1:19">
      <c r="A17" s="21">
        <v>7</v>
      </c>
      <c r="B17" s="18" t="s">
        <v>86</v>
      </c>
      <c r="C17" s="19" t="s">
        <v>104</v>
      </c>
      <c r="D17" s="20" t="s">
        <v>93</v>
      </c>
      <c r="E17" s="20" t="s">
        <v>105</v>
      </c>
      <c r="F17" s="20" t="s">
        <v>35</v>
      </c>
      <c r="G17" s="20">
        <v>2018</v>
      </c>
      <c r="H17" s="17">
        <v>12</v>
      </c>
      <c r="I17" s="17">
        <v>12</v>
      </c>
      <c r="J17" s="17"/>
      <c r="K17" s="17"/>
      <c r="L17" s="20" t="s">
        <v>90</v>
      </c>
      <c r="M17" s="17">
        <v>169</v>
      </c>
      <c r="N17" s="17">
        <v>10</v>
      </c>
      <c r="O17" s="17">
        <v>159</v>
      </c>
      <c r="P17" s="17"/>
      <c r="Q17" s="27" t="s">
        <v>91</v>
      </c>
      <c r="R17" s="91" t="s">
        <v>38</v>
      </c>
      <c r="S17" s="19"/>
    </row>
    <row r="18" s="29" customFormat="1" ht="31.5" spans="1:19">
      <c r="A18" s="21">
        <v>8</v>
      </c>
      <c r="B18" s="18" t="s">
        <v>86</v>
      </c>
      <c r="C18" s="19" t="s">
        <v>106</v>
      </c>
      <c r="D18" s="20" t="s">
        <v>93</v>
      </c>
      <c r="E18" s="20" t="s">
        <v>107</v>
      </c>
      <c r="F18" s="20" t="s">
        <v>35</v>
      </c>
      <c r="G18" s="20">
        <v>2018</v>
      </c>
      <c r="H18" s="17">
        <v>12</v>
      </c>
      <c r="I18" s="17">
        <v>12</v>
      </c>
      <c r="J18" s="17"/>
      <c r="K18" s="17"/>
      <c r="L18" s="20" t="s">
        <v>90</v>
      </c>
      <c r="M18" s="17">
        <v>475</v>
      </c>
      <c r="N18" s="17">
        <v>38</v>
      </c>
      <c r="O18" s="17">
        <v>437</v>
      </c>
      <c r="P18" s="17"/>
      <c r="Q18" s="27" t="s">
        <v>91</v>
      </c>
      <c r="R18" s="91" t="s">
        <v>38</v>
      </c>
      <c r="S18" s="19"/>
    </row>
    <row r="19" s="29" customFormat="1" ht="24" spans="1:19">
      <c r="A19" s="14"/>
      <c r="B19" s="14" t="s">
        <v>108</v>
      </c>
      <c r="C19" s="14" t="s">
        <v>109</v>
      </c>
      <c r="D19" s="14" t="s">
        <v>110</v>
      </c>
      <c r="E19" s="14"/>
      <c r="F19" s="14"/>
      <c r="G19" s="14"/>
      <c r="H19" s="14">
        <f>H20+H21+H22</f>
        <v>152</v>
      </c>
      <c r="I19" s="14">
        <v>152</v>
      </c>
      <c r="J19" s="14">
        <v>0</v>
      </c>
      <c r="K19" s="14">
        <v>0</v>
      </c>
      <c r="L19" s="14"/>
      <c r="M19" s="14"/>
      <c r="N19" s="14"/>
      <c r="O19" s="14"/>
      <c r="P19" s="14"/>
      <c r="Q19" s="14"/>
      <c r="R19" s="14"/>
      <c r="S19" s="14"/>
    </row>
    <row r="20" s="29" customFormat="1" ht="31.5" spans="1:19">
      <c r="A20" s="21">
        <v>1</v>
      </c>
      <c r="B20" s="18" t="s">
        <v>111</v>
      </c>
      <c r="C20" s="19" t="s">
        <v>112</v>
      </c>
      <c r="D20" s="20" t="s">
        <v>113</v>
      </c>
      <c r="E20" s="20" t="s">
        <v>114</v>
      </c>
      <c r="F20" s="20" t="s">
        <v>35</v>
      </c>
      <c r="G20" s="20">
        <v>2018</v>
      </c>
      <c r="H20" s="17">
        <v>26</v>
      </c>
      <c r="I20" s="17">
        <v>26</v>
      </c>
      <c r="J20" s="17"/>
      <c r="K20" s="17"/>
      <c r="L20" s="20" t="s">
        <v>115</v>
      </c>
      <c r="M20" s="17">
        <v>367</v>
      </c>
      <c r="N20" s="17"/>
      <c r="O20" s="17">
        <v>367</v>
      </c>
      <c r="P20" s="17"/>
      <c r="Q20" s="27" t="s">
        <v>91</v>
      </c>
      <c r="R20" s="91" t="s">
        <v>38</v>
      </c>
      <c r="S20" s="19"/>
    </row>
    <row r="21" s="29" customFormat="1" ht="31.5" spans="1:19">
      <c r="A21" s="21">
        <v>2</v>
      </c>
      <c r="B21" s="18" t="s">
        <v>111</v>
      </c>
      <c r="C21" s="19" t="s">
        <v>116</v>
      </c>
      <c r="D21" s="20" t="s">
        <v>113</v>
      </c>
      <c r="E21" s="20" t="s">
        <v>117</v>
      </c>
      <c r="F21" s="20" t="s">
        <v>35</v>
      </c>
      <c r="G21" s="20">
        <v>2018</v>
      </c>
      <c r="H21" s="17">
        <v>26</v>
      </c>
      <c r="I21" s="17">
        <v>26</v>
      </c>
      <c r="J21" s="17"/>
      <c r="K21" s="17"/>
      <c r="L21" s="20" t="s">
        <v>115</v>
      </c>
      <c r="M21" s="17">
        <v>233</v>
      </c>
      <c r="N21" s="17"/>
      <c r="O21" s="17">
        <v>233</v>
      </c>
      <c r="P21" s="17"/>
      <c r="Q21" s="27" t="s">
        <v>91</v>
      </c>
      <c r="R21" s="91" t="s">
        <v>38</v>
      </c>
      <c r="S21" s="19"/>
    </row>
    <row r="22" s="25" customFormat="1" ht="108" customHeight="1" spans="1:19">
      <c r="A22" s="21">
        <v>3</v>
      </c>
      <c r="B22" s="18" t="s">
        <v>111</v>
      </c>
      <c r="C22" s="20" t="s">
        <v>118</v>
      </c>
      <c r="D22" s="20" t="s">
        <v>119</v>
      </c>
      <c r="E22" s="20" t="s">
        <v>120</v>
      </c>
      <c r="F22" s="20" t="s">
        <v>35</v>
      </c>
      <c r="G22" s="20">
        <v>2018</v>
      </c>
      <c r="H22" s="17">
        <v>100</v>
      </c>
      <c r="I22" s="17">
        <v>100</v>
      </c>
      <c r="J22" s="17"/>
      <c r="K22" s="17"/>
      <c r="L22" s="21" t="s">
        <v>121</v>
      </c>
      <c r="M22" s="21">
        <v>399</v>
      </c>
      <c r="N22" s="17"/>
      <c r="O22" s="21">
        <v>399</v>
      </c>
      <c r="P22" s="32"/>
      <c r="Q22" s="27" t="s">
        <v>122</v>
      </c>
      <c r="R22" s="36" t="s">
        <v>123</v>
      </c>
      <c r="S22" s="19"/>
    </row>
    <row r="23" s="30" customFormat="1" ht="25" customHeight="1" spans="1:19">
      <c r="A23" s="53" t="s">
        <v>124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="30" customFormat="1" ht="19" customHeight="1" spans="1:19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</sheetData>
  <mergeCells count="22">
    <mergeCell ref="A1:B1"/>
    <mergeCell ref="A2:S2"/>
    <mergeCell ref="A3:H3"/>
    <mergeCell ref="Q3:R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4:R5"/>
    <mergeCell ref="S4:S5"/>
    <mergeCell ref="A23:S24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view="pageBreakPreview" zoomScaleNormal="100" workbookViewId="0">
      <selection activeCell="N9" sqref="N9"/>
    </sheetView>
  </sheetViews>
  <sheetFormatPr defaultColWidth="9" defaultRowHeight="14.25"/>
  <cols>
    <col min="1" max="1" width="5.625" style="30" customWidth="1"/>
    <col min="2" max="2" width="17.125" style="69" customWidth="1"/>
    <col min="3" max="3" width="19.75" style="69" customWidth="1"/>
    <col min="4" max="5" width="8.19166666666667" style="69" customWidth="1"/>
    <col min="6" max="6" width="8.88333333333333" style="69" customWidth="1"/>
    <col min="7" max="7" width="9.30833333333333" style="69" customWidth="1"/>
    <col min="8" max="8" width="8.75" style="30" customWidth="1"/>
    <col min="9" max="9" width="6.375" style="70" customWidth="1"/>
    <col min="10" max="10" width="5.625" style="70" customWidth="1"/>
    <col min="11" max="12" width="6.375" style="70" customWidth="1"/>
    <col min="13" max="13" width="9.875" style="71" customWidth="1"/>
    <col min="14" max="14" width="10.75" style="30" customWidth="1"/>
    <col min="15" max="16364" width="9" style="30"/>
  </cols>
  <sheetData>
    <row r="1" s="30" customFormat="1" ht="28.5" spans="1:14">
      <c r="A1" s="72" t="s">
        <v>128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="33" customFormat="1" ht="18" customHeight="1" spans="1:14">
      <c r="A2" s="9" t="s">
        <v>7</v>
      </c>
      <c r="B2" s="9" t="s">
        <v>9</v>
      </c>
      <c r="C2" s="9" t="s">
        <v>10</v>
      </c>
      <c r="D2" s="93" t="s">
        <v>129</v>
      </c>
      <c r="E2" s="93" t="s">
        <v>130</v>
      </c>
      <c r="F2" s="93" t="s">
        <v>131</v>
      </c>
      <c r="G2" s="9" t="s">
        <v>11</v>
      </c>
      <c r="H2" s="9"/>
      <c r="I2" s="9" t="s">
        <v>132</v>
      </c>
      <c r="J2" s="9"/>
      <c r="K2" s="9"/>
      <c r="L2" s="9"/>
      <c r="M2" s="9" t="s">
        <v>133</v>
      </c>
      <c r="N2" s="9" t="s">
        <v>23</v>
      </c>
    </row>
    <row r="3" s="33" customFormat="1" ht="37" customHeight="1" spans="1:14">
      <c r="A3" s="9"/>
      <c r="B3" s="9"/>
      <c r="C3" s="9"/>
      <c r="D3" s="94"/>
      <c r="E3" s="94"/>
      <c r="F3" s="94"/>
      <c r="G3" s="9" t="s">
        <v>134</v>
      </c>
      <c r="H3" s="9" t="s">
        <v>135</v>
      </c>
      <c r="I3" s="9" t="s">
        <v>136</v>
      </c>
      <c r="J3" s="9" t="s">
        <v>137</v>
      </c>
      <c r="K3" s="9" t="s">
        <v>138</v>
      </c>
      <c r="L3" s="9" t="s">
        <v>139</v>
      </c>
      <c r="M3" s="9"/>
      <c r="N3" s="9"/>
    </row>
    <row r="4" s="33" customFormat="1" ht="18" customHeight="1" spans="1:14">
      <c r="A4" s="52" t="s">
        <v>140</v>
      </c>
      <c r="B4" s="50"/>
      <c r="C4" s="50"/>
      <c r="D4" s="50"/>
      <c r="E4" s="50"/>
      <c r="F4" s="50"/>
      <c r="G4" s="50"/>
      <c r="H4" s="52"/>
      <c r="I4" s="52"/>
      <c r="J4" s="52"/>
      <c r="K4" s="52"/>
      <c r="L4" s="52"/>
      <c r="M4" s="95">
        <f>M5+M84</f>
        <v>273.9945</v>
      </c>
      <c r="N4" s="52"/>
    </row>
    <row r="5" s="33" customFormat="1" ht="24" customHeight="1" spans="1:14">
      <c r="A5" s="11"/>
      <c r="B5" s="76" t="s">
        <v>28</v>
      </c>
      <c r="C5" s="12"/>
      <c r="D5" s="12"/>
      <c r="E5" s="12"/>
      <c r="F5" s="12"/>
      <c r="G5" s="77"/>
      <c r="H5" s="77"/>
      <c r="I5" s="13"/>
      <c r="J5" s="13"/>
      <c r="K5" s="13"/>
      <c r="L5" s="13"/>
      <c r="M5" s="13">
        <f>M6+M57</f>
        <v>20.9945</v>
      </c>
      <c r="N5" s="12"/>
    </row>
    <row r="6" s="30" customFormat="1" ht="21" customHeight="1" spans="1:14">
      <c r="A6" s="78"/>
      <c r="B6" s="79" t="s">
        <v>29</v>
      </c>
      <c r="C6" s="80"/>
      <c r="D6" s="80">
        <f>D7+D19+D29+D35+D50</f>
        <v>413</v>
      </c>
      <c r="E6" s="80" t="s">
        <v>141</v>
      </c>
      <c r="F6" s="80"/>
      <c r="G6" s="81"/>
      <c r="H6" s="81"/>
      <c r="I6" s="85"/>
      <c r="J6" s="85"/>
      <c r="K6" s="85"/>
      <c r="L6" s="85"/>
      <c r="M6" s="80">
        <f>M7+M19+M29+M35+M50</f>
        <v>7.2985</v>
      </c>
      <c r="N6" s="80"/>
    </row>
    <row r="7" s="30" customFormat="1" ht="25" customHeight="1" spans="1:14">
      <c r="A7" s="89">
        <v>1</v>
      </c>
      <c r="B7" s="89" t="s">
        <v>142</v>
      </c>
      <c r="C7" s="89" t="s">
        <v>33</v>
      </c>
      <c r="D7" s="89">
        <f>D8+D9+D10+D11+D12+D13+D14+D15+D16+D17+D18</f>
        <v>116.5</v>
      </c>
      <c r="E7" s="89" t="s">
        <v>141</v>
      </c>
      <c r="F7" s="89" t="s">
        <v>36</v>
      </c>
      <c r="G7" s="89"/>
      <c r="H7" s="89"/>
      <c r="I7" s="89">
        <f t="shared" ref="I7:M7" si="0">I8+I9+I10+I11+I12+I13+I14+I15+I16+I17+I18</f>
        <v>48</v>
      </c>
      <c r="J7" s="89">
        <f t="shared" si="0"/>
        <v>170</v>
      </c>
      <c r="K7" s="89">
        <f t="shared" si="0"/>
        <v>48</v>
      </c>
      <c r="L7" s="89">
        <f t="shared" si="0"/>
        <v>170</v>
      </c>
      <c r="M7" s="89">
        <f t="shared" si="0"/>
        <v>1.165</v>
      </c>
      <c r="N7" s="89"/>
    </row>
    <row r="8" s="30" customFormat="1" ht="28" customHeight="1" spans="1:14">
      <c r="A8" s="90">
        <v>1.1</v>
      </c>
      <c r="B8" s="91" t="s">
        <v>142</v>
      </c>
      <c r="C8" s="91" t="s">
        <v>143</v>
      </c>
      <c r="D8" s="91">
        <v>41.8</v>
      </c>
      <c r="E8" s="91" t="s">
        <v>141</v>
      </c>
      <c r="F8" s="91" t="s">
        <v>36</v>
      </c>
      <c r="G8" s="91" t="s">
        <v>144</v>
      </c>
      <c r="H8" s="91" t="s">
        <v>145</v>
      </c>
      <c r="I8" s="91">
        <v>22</v>
      </c>
      <c r="J8" s="91">
        <v>80</v>
      </c>
      <c r="K8" s="91">
        <v>22</v>
      </c>
      <c r="L8" s="91">
        <v>80</v>
      </c>
      <c r="M8" s="91">
        <v>0.418</v>
      </c>
      <c r="N8" s="91"/>
    </row>
    <row r="9" s="30" customFormat="1" ht="28" customHeight="1" spans="1:14">
      <c r="A9" s="90">
        <v>1.2</v>
      </c>
      <c r="B9" s="91" t="s">
        <v>142</v>
      </c>
      <c r="C9" s="91" t="s">
        <v>146</v>
      </c>
      <c r="D9" s="91">
        <v>31</v>
      </c>
      <c r="E9" s="91" t="s">
        <v>141</v>
      </c>
      <c r="F9" s="91" t="s">
        <v>36</v>
      </c>
      <c r="G9" s="91" t="s">
        <v>144</v>
      </c>
      <c r="H9" s="91" t="s">
        <v>147</v>
      </c>
      <c r="I9" s="91">
        <v>9</v>
      </c>
      <c r="J9" s="91">
        <v>31</v>
      </c>
      <c r="K9" s="91">
        <v>9</v>
      </c>
      <c r="L9" s="91">
        <v>31</v>
      </c>
      <c r="M9" s="91">
        <v>0.31</v>
      </c>
      <c r="N9" s="91"/>
    </row>
    <row r="10" s="30" customFormat="1" ht="28" customHeight="1" spans="1:14">
      <c r="A10" s="90">
        <v>1.3</v>
      </c>
      <c r="B10" s="91" t="s">
        <v>142</v>
      </c>
      <c r="C10" s="91" t="s">
        <v>148</v>
      </c>
      <c r="D10" s="91">
        <v>23.4</v>
      </c>
      <c r="E10" s="91" t="s">
        <v>141</v>
      </c>
      <c r="F10" s="91" t="s">
        <v>36</v>
      </c>
      <c r="G10" s="91" t="s">
        <v>149</v>
      </c>
      <c r="H10" s="21" t="s">
        <v>107</v>
      </c>
      <c r="I10" s="21">
        <v>8</v>
      </c>
      <c r="J10" s="21">
        <v>31</v>
      </c>
      <c r="K10" s="21">
        <v>8</v>
      </c>
      <c r="L10" s="21">
        <v>31</v>
      </c>
      <c r="M10" s="21">
        <v>0.234</v>
      </c>
      <c r="N10" s="91"/>
    </row>
    <row r="11" s="30" customFormat="1" ht="28" customHeight="1" spans="1:14">
      <c r="A11" s="90">
        <v>1.4</v>
      </c>
      <c r="B11" s="91" t="s">
        <v>142</v>
      </c>
      <c r="C11" s="91" t="s">
        <v>150</v>
      </c>
      <c r="D11" s="91">
        <v>1</v>
      </c>
      <c r="E11" s="91" t="s">
        <v>141</v>
      </c>
      <c r="F11" s="91" t="s">
        <v>36</v>
      </c>
      <c r="G11" s="91" t="s">
        <v>149</v>
      </c>
      <c r="H11" s="21" t="s">
        <v>96</v>
      </c>
      <c r="I11" s="21">
        <v>1</v>
      </c>
      <c r="J11" s="21">
        <v>5</v>
      </c>
      <c r="K11" s="21">
        <v>1</v>
      </c>
      <c r="L11" s="21">
        <v>5</v>
      </c>
      <c r="M11" s="21">
        <v>0.01</v>
      </c>
      <c r="N11" s="91"/>
    </row>
    <row r="12" s="30" customFormat="1" ht="28" customHeight="1" spans="1:14">
      <c r="A12" s="90">
        <v>1.5</v>
      </c>
      <c r="B12" s="91" t="s">
        <v>142</v>
      </c>
      <c r="C12" s="91" t="s">
        <v>151</v>
      </c>
      <c r="D12" s="91">
        <v>4</v>
      </c>
      <c r="E12" s="91" t="s">
        <v>141</v>
      </c>
      <c r="F12" s="91" t="s">
        <v>36</v>
      </c>
      <c r="G12" s="21" t="s">
        <v>152</v>
      </c>
      <c r="H12" s="21" t="s">
        <v>153</v>
      </c>
      <c r="I12" s="21">
        <v>1</v>
      </c>
      <c r="J12" s="21">
        <v>1</v>
      </c>
      <c r="K12" s="21">
        <v>1</v>
      </c>
      <c r="L12" s="21">
        <v>1</v>
      </c>
      <c r="M12" s="21">
        <v>0.04</v>
      </c>
      <c r="N12" s="91"/>
    </row>
    <row r="13" s="30" customFormat="1" ht="28" customHeight="1" spans="1:14">
      <c r="A13" s="90">
        <v>1.6</v>
      </c>
      <c r="B13" s="91" t="s">
        <v>142</v>
      </c>
      <c r="C13" s="91" t="s">
        <v>154</v>
      </c>
      <c r="D13" s="91">
        <v>3</v>
      </c>
      <c r="E13" s="91" t="s">
        <v>141</v>
      </c>
      <c r="F13" s="91" t="s">
        <v>36</v>
      </c>
      <c r="G13" s="21" t="s">
        <v>152</v>
      </c>
      <c r="H13" s="21" t="s">
        <v>155</v>
      </c>
      <c r="I13" s="21">
        <v>2</v>
      </c>
      <c r="J13" s="21">
        <v>5</v>
      </c>
      <c r="K13" s="21">
        <v>2</v>
      </c>
      <c r="L13" s="21">
        <v>5</v>
      </c>
      <c r="M13" s="21">
        <v>0.03</v>
      </c>
      <c r="N13" s="91"/>
    </row>
    <row r="14" s="30" customFormat="1" ht="28" customHeight="1" spans="1:14">
      <c r="A14" s="90">
        <v>1.7</v>
      </c>
      <c r="B14" s="91" t="s">
        <v>142</v>
      </c>
      <c r="C14" s="91" t="s">
        <v>156</v>
      </c>
      <c r="D14" s="91">
        <v>2.3</v>
      </c>
      <c r="E14" s="91" t="s">
        <v>141</v>
      </c>
      <c r="F14" s="91" t="s">
        <v>36</v>
      </c>
      <c r="G14" s="21" t="s">
        <v>152</v>
      </c>
      <c r="H14" s="21" t="s">
        <v>157</v>
      </c>
      <c r="I14" s="21">
        <v>1</v>
      </c>
      <c r="J14" s="21">
        <v>4</v>
      </c>
      <c r="K14" s="21">
        <v>1</v>
      </c>
      <c r="L14" s="21">
        <v>4</v>
      </c>
      <c r="M14" s="21">
        <v>0.023</v>
      </c>
      <c r="N14" s="91"/>
    </row>
    <row r="15" s="30" customFormat="1" ht="28" customHeight="1" spans="1:14">
      <c r="A15" s="90">
        <v>1.8</v>
      </c>
      <c r="B15" s="91" t="s">
        <v>142</v>
      </c>
      <c r="C15" s="91" t="s">
        <v>158</v>
      </c>
      <c r="D15" s="91">
        <v>1</v>
      </c>
      <c r="E15" s="91" t="s">
        <v>141</v>
      </c>
      <c r="F15" s="91" t="s">
        <v>36</v>
      </c>
      <c r="G15" s="21" t="s">
        <v>159</v>
      </c>
      <c r="H15" s="21" t="s">
        <v>160</v>
      </c>
      <c r="I15" s="21">
        <v>1</v>
      </c>
      <c r="J15" s="21">
        <v>3</v>
      </c>
      <c r="K15" s="21">
        <v>1</v>
      </c>
      <c r="L15" s="21">
        <v>3</v>
      </c>
      <c r="M15" s="21">
        <v>0.01</v>
      </c>
      <c r="N15" s="91"/>
    </row>
    <row r="16" s="30" customFormat="1" ht="28" customHeight="1" spans="1:14">
      <c r="A16" s="90">
        <v>1.9</v>
      </c>
      <c r="B16" s="91" t="s">
        <v>142</v>
      </c>
      <c r="C16" s="91" t="s">
        <v>161</v>
      </c>
      <c r="D16" s="91">
        <v>1.1</v>
      </c>
      <c r="E16" s="91" t="s">
        <v>141</v>
      </c>
      <c r="F16" s="91" t="s">
        <v>36</v>
      </c>
      <c r="G16" s="21" t="s">
        <v>159</v>
      </c>
      <c r="H16" s="84" t="s">
        <v>96</v>
      </c>
      <c r="I16" s="21">
        <v>1</v>
      </c>
      <c r="J16" s="21">
        <v>4</v>
      </c>
      <c r="K16" s="21">
        <v>1</v>
      </c>
      <c r="L16" s="21">
        <v>4</v>
      </c>
      <c r="M16" s="21">
        <v>0.011</v>
      </c>
      <c r="N16" s="91"/>
    </row>
    <row r="17" s="30" customFormat="1" ht="28" customHeight="1" spans="1:14">
      <c r="A17" s="90" t="s">
        <v>162</v>
      </c>
      <c r="B17" s="91" t="s">
        <v>142</v>
      </c>
      <c r="C17" s="91" t="s">
        <v>163</v>
      </c>
      <c r="D17" s="91">
        <v>2.9</v>
      </c>
      <c r="E17" s="91" t="s">
        <v>141</v>
      </c>
      <c r="F17" s="91" t="s">
        <v>36</v>
      </c>
      <c r="G17" s="21" t="s">
        <v>164</v>
      </c>
      <c r="H17" s="21" t="s">
        <v>165</v>
      </c>
      <c r="I17" s="21">
        <v>1</v>
      </c>
      <c r="J17" s="21">
        <v>3</v>
      </c>
      <c r="K17" s="21">
        <v>1</v>
      </c>
      <c r="L17" s="21">
        <v>3</v>
      </c>
      <c r="M17" s="21">
        <v>0.029</v>
      </c>
      <c r="N17" s="91"/>
    </row>
    <row r="18" s="30" customFormat="1" ht="28" customHeight="1" spans="1:14">
      <c r="A18" s="90" t="s">
        <v>166</v>
      </c>
      <c r="B18" s="91" t="s">
        <v>142</v>
      </c>
      <c r="C18" s="91" t="s">
        <v>167</v>
      </c>
      <c r="D18" s="91">
        <v>5</v>
      </c>
      <c r="E18" s="91" t="s">
        <v>141</v>
      </c>
      <c r="F18" s="91" t="s">
        <v>36</v>
      </c>
      <c r="G18" s="21" t="s">
        <v>164</v>
      </c>
      <c r="H18" s="21" t="s">
        <v>168</v>
      </c>
      <c r="I18" s="21">
        <v>1</v>
      </c>
      <c r="J18" s="21">
        <v>3</v>
      </c>
      <c r="K18" s="21">
        <v>1</v>
      </c>
      <c r="L18" s="21">
        <v>3</v>
      </c>
      <c r="M18" s="21">
        <v>0.05</v>
      </c>
      <c r="N18" s="91"/>
    </row>
    <row r="19" s="30" customFormat="1" ht="30" customHeight="1" spans="1:14">
      <c r="A19" s="89">
        <v>2</v>
      </c>
      <c r="B19" s="89" t="s">
        <v>169</v>
      </c>
      <c r="C19" s="89" t="s">
        <v>40</v>
      </c>
      <c r="D19" s="89">
        <f>D20+D21+D22+D23+D24+D25+D26+D27+D28</f>
        <v>91.6</v>
      </c>
      <c r="E19" s="89" t="s">
        <v>141</v>
      </c>
      <c r="F19" s="89" t="s">
        <v>36</v>
      </c>
      <c r="G19" s="89"/>
      <c r="H19" s="89"/>
      <c r="I19" s="89">
        <f t="shared" ref="I19:M19" si="1">I20+I21+I22+I23+I24+I25+I26+I27+I28</f>
        <v>32</v>
      </c>
      <c r="J19" s="89">
        <f t="shared" si="1"/>
        <v>117</v>
      </c>
      <c r="K19" s="89">
        <f t="shared" si="1"/>
        <v>32</v>
      </c>
      <c r="L19" s="89">
        <f t="shared" si="1"/>
        <v>117</v>
      </c>
      <c r="M19" s="89">
        <f t="shared" si="1"/>
        <v>0.916</v>
      </c>
      <c r="N19" s="89"/>
    </row>
    <row r="20" s="30" customFormat="1" ht="30" customHeight="1" spans="1:14">
      <c r="A20" s="91">
        <v>2.1</v>
      </c>
      <c r="B20" s="91" t="s">
        <v>169</v>
      </c>
      <c r="C20" s="91" t="s">
        <v>170</v>
      </c>
      <c r="D20" s="91">
        <v>24.7</v>
      </c>
      <c r="E20" s="91" t="s">
        <v>141</v>
      </c>
      <c r="F20" s="91" t="s">
        <v>36</v>
      </c>
      <c r="G20" s="91" t="s">
        <v>144</v>
      </c>
      <c r="H20" s="91" t="s">
        <v>145</v>
      </c>
      <c r="I20" s="91">
        <v>11</v>
      </c>
      <c r="J20" s="91">
        <v>38</v>
      </c>
      <c r="K20" s="91">
        <v>11</v>
      </c>
      <c r="L20" s="91">
        <v>38</v>
      </c>
      <c r="M20" s="91">
        <v>0.247</v>
      </c>
      <c r="N20" s="96"/>
    </row>
    <row r="21" s="30" customFormat="1" ht="30" customHeight="1" spans="1:14">
      <c r="A21" s="91">
        <v>2.2</v>
      </c>
      <c r="B21" s="91" t="s">
        <v>169</v>
      </c>
      <c r="C21" s="91" t="s">
        <v>171</v>
      </c>
      <c r="D21" s="91">
        <v>25.5</v>
      </c>
      <c r="E21" s="91" t="s">
        <v>141</v>
      </c>
      <c r="F21" s="91" t="s">
        <v>36</v>
      </c>
      <c r="G21" s="91" t="s">
        <v>144</v>
      </c>
      <c r="H21" s="91" t="s">
        <v>147</v>
      </c>
      <c r="I21" s="91">
        <v>7</v>
      </c>
      <c r="J21" s="91">
        <v>24</v>
      </c>
      <c r="K21" s="91">
        <v>7</v>
      </c>
      <c r="L21" s="91">
        <v>24</v>
      </c>
      <c r="M21" s="91">
        <v>0.255</v>
      </c>
      <c r="N21" s="96"/>
    </row>
    <row r="22" s="30" customFormat="1" ht="30" customHeight="1" spans="1:14">
      <c r="A22" s="21">
        <v>2.3</v>
      </c>
      <c r="B22" s="91" t="s">
        <v>169</v>
      </c>
      <c r="C22" s="91" t="s">
        <v>172</v>
      </c>
      <c r="D22" s="91">
        <v>10.1</v>
      </c>
      <c r="E22" s="91" t="s">
        <v>141</v>
      </c>
      <c r="F22" s="91" t="s">
        <v>36</v>
      </c>
      <c r="G22" s="91" t="s">
        <v>149</v>
      </c>
      <c r="H22" s="21" t="s">
        <v>107</v>
      </c>
      <c r="I22" s="21">
        <v>5</v>
      </c>
      <c r="J22" s="21">
        <v>17</v>
      </c>
      <c r="K22" s="21">
        <v>5</v>
      </c>
      <c r="L22" s="21">
        <v>17</v>
      </c>
      <c r="M22" s="21">
        <v>0.101</v>
      </c>
      <c r="N22" s="91"/>
    </row>
    <row r="23" s="30" customFormat="1" ht="30" customHeight="1" spans="1:14">
      <c r="A23" s="21">
        <v>2.4</v>
      </c>
      <c r="B23" s="91" t="s">
        <v>169</v>
      </c>
      <c r="C23" s="91" t="s">
        <v>173</v>
      </c>
      <c r="D23" s="91">
        <v>7.7</v>
      </c>
      <c r="E23" s="91" t="s">
        <v>141</v>
      </c>
      <c r="F23" s="91" t="s">
        <v>36</v>
      </c>
      <c r="G23" s="91" t="s">
        <v>149</v>
      </c>
      <c r="H23" s="21" t="s">
        <v>99</v>
      </c>
      <c r="I23" s="21">
        <v>3</v>
      </c>
      <c r="J23" s="21">
        <v>14</v>
      </c>
      <c r="K23" s="21">
        <v>3</v>
      </c>
      <c r="L23" s="21">
        <v>14</v>
      </c>
      <c r="M23" s="21">
        <v>0.077</v>
      </c>
      <c r="N23" s="91"/>
    </row>
    <row r="24" s="30" customFormat="1" ht="30" customHeight="1" spans="1:14">
      <c r="A24" s="21">
        <v>2.5</v>
      </c>
      <c r="B24" s="91" t="s">
        <v>169</v>
      </c>
      <c r="C24" s="91" t="s">
        <v>174</v>
      </c>
      <c r="D24" s="91">
        <v>15.4</v>
      </c>
      <c r="E24" s="91" t="s">
        <v>141</v>
      </c>
      <c r="F24" s="91" t="s">
        <v>36</v>
      </c>
      <c r="G24" s="91" t="s">
        <v>149</v>
      </c>
      <c r="H24" s="21" t="s">
        <v>96</v>
      </c>
      <c r="I24" s="21">
        <v>2</v>
      </c>
      <c r="J24" s="21">
        <v>9</v>
      </c>
      <c r="K24" s="21">
        <v>2</v>
      </c>
      <c r="L24" s="21">
        <v>9</v>
      </c>
      <c r="M24" s="21">
        <v>0.154</v>
      </c>
      <c r="N24" s="91"/>
    </row>
    <row r="25" s="30" customFormat="1" ht="30" customHeight="1" spans="1:14">
      <c r="A25" s="21">
        <v>2.6</v>
      </c>
      <c r="B25" s="91" t="s">
        <v>169</v>
      </c>
      <c r="C25" s="91" t="s">
        <v>175</v>
      </c>
      <c r="D25" s="91">
        <v>5</v>
      </c>
      <c r="E25" s="91" t="s">
        <v>141</v>
      </c>
      <c r="F25" s="91" t="s">
        <v>36</v>
      </c>
      <c r="G25" s="21" t="s">
        <v>152</v>
      </c>
      <c r="H25" s="21" t="s">
        <v>153</v>
      </c>
      <c r="I25" s="21">
        <v>1</v>
      </c>
      <c r="J25" s="21">
        <v>4</v>
      </c>
      <c r="K25" s="21">
        <v>1</v>
      </c>
      <c r="L25" s="21">
        <v>4</v>
      </c>
      <c r="M25" s="21">
        <v>0.05</v>
      </c>
      <c r="N25" s="91"/>
    </row>
    <row r="26" s="30" customFormat="1" ht="30" customHeight="1" spans="1:14">
      <c r="A26" s="21">
        <v>2.7</v>
      </c>
      <c r="B26" s="91" t="s">
        <v>169</v>
      </c>
      <c r="C26" s="91" t="s">
        <v>158</v>
      </c>
      <c r="D26" s="91">
        <v>1</v>
      </c>
      <c r="E26" s="91" t="s">
        <v>141</v>
      </c>
      <c r="F26" s="91" t="s">
        <v>36</v>
      </c>
      <c r="G26" s="21" t="s">
        <v>152</v>
      </c>
      <c r="H26" s="21" t="s">
        <v>155</v>
      </c>
      <c r="I26" s="21">
        <v>1</v>
      </c>
      <c r="J26" s="21">
        <v>3</v>
      </c>
      <c r="K26" s="21">
        <v>1</v>
      </c>
      <c r="L26" s="21">
        <v>3</v>
      </c>
      <c r="M26" s="21">
        <v>0.01</v>
      </c>
      <c r="N26" s="91"/>
    </row>
    <row r="27" s="30" customFormat="1" ht="30" customHeight="1" spans="1:14">
      <c r="A27" s="21">
        <v>2.8</v>
      </c>
      <c r="B27" s="91" t="s">
        <v>169</v>
      </c>
      <c r="C27" s="91" t="s">
        <v>176</v>
      </c>
      <c r="D27" s="91">
        <v>1.5</v>
      </c>
      <c r="E27" s="91" t="s">
        <v>141</v>
      </c>
      <c r="F27" s="91" t="s">
        <v>36</v>
      </c>
      <c r="G27" s="21" t="s">
        <v>152</v>
      </c>
      <c r="H27" s="21" t="s">
        <v>157</v>
      </c>
      <c r="I27" s="21">
        <v>1</v>
      </c>
      <c r="J27" s="21">
        <v>4</v>
      </c>
      <c r="K27" s="21">
        <v>1</v>
      </c>
      <c r="L27" s="21">
        <v>4</v>
      </c>
      <c r="M27" s="21">
        <v>0.015</v>
      </c>
      <c r="N27" s="91"/>
    </row>
    <row r="28" s="30" customFormat="1" ht="30" customHeight="1" spans="1:14">
      <c r="A28" s="21">
        <v>2.9</v>
      </c>
      <c r="B28" s="91" t="s">
        <v>169</v>
      </c>
      <c r="C28" s="91" t="s">
        <v>177</v>
      </c>
      <c r="D28" s="91">
        <v>0.7</v>
      </c>
      <c r="E28" s="91" t="s">
        <v>141</v>
      </c>
      <c r="F28" s="91" t="s">
        <v>36</v>
      </c>
      <c r="G28" s="21" t="s">
        <v>159</v>
      </c>
      <c r="H28" s="84" t="s">
        <v>96</v>
      </c>
      <c r="I28" s="21">
        <v>1</v>
      </c>
      <c r="J28" s="21">
        <v>4</v>
      </c>
      <c r="K28" s="21">
        <v>1</v>
      </c>
      <c r="L28" s="21">
        <v>4</v>
      </c>
      <c r="M28" s="21">
        <v>0.007</v>
      </c>
      <c r="N28" s="91"/>
    </row>
    <row r="29" s="30" customFormat="1" ht="30" customHeight="1" spans="1:14">
      <c r="A29" s="89">
        <v>3</v>
      </c>
      <c r="B29" s="89" t="s">
        <v>178</v>
      </c>
      <c r="C29" s="89" t="s">
        <v>42</v>
      </c>
      <c r="D29" s="89">
        <f>D30+D31+D32+D33+D34</f>
        <v>55.1</v>
      </c>
      <c r="E29" s="89" t="s">
        <v>141</v>
      </c>
      <c r="F29" s="89" t="s">
        <v>43</v>
      </c>
      <c r="G29" s="89"/>
      <c r="H29" s="89"/>
      <c r="I29" s="89">
        <f t="shared" ref="I29:M29" si="2">I30+I31+I32+I33+I34</f>
        <v>14</v>
      </c>
      <c r="J29" s="89">
        <f t="shared" si="2"/>
        <v>55</v>
      </c>
      <c r="K29" s="89">
        <f t="shared" si="2"/>
        <v>14</v>
      </c>
      <c r="L29" s="89">
        <f t="shared" si="2"/>
        <v>55</v>
      </c>
      <c r="M29" s="89">
        <f t="shared" si="2"/>
        <v>2.4795</v>
      </c>
      <c r="N29" s="89"/>
    </row>
    <row r="30" s="30" customFormat="1" ht="30" customHeight="1" spans="1:14">
      <c r="A30" s="91">
        <v>3.1</v>
      </c>
      <c r="B30" s="91" t="s">
        <v>178</v>
      </c>
      <c r="C30" s="91" t="s">
        <v>179</v>
      </c>
      <c r="D30" s="91">
        <v>4.2</v>
      </c>
      <c r="E30" s="91" t="s">
        <v>141</v>
      </c>
      <c r="F30" s="91" t="s">
        <v>43</v>
      </c>
      <c r="G30" s="91" t="s">
        <v>144</v>
      </c>
      <c r="H30" s="91" t="s">
        <v>145</v>
      </c>
      <c r="I30" s="91">
        <v>2</v>
      </c>
      <c r="J30" s="91">
        <v>3</v>
      </c>
      <c r="K30" s="91">
        <v>2</v>
      </c>
      <c r="L30" s="91">
        <v>3</v>
      </c>
      <c r="M30" s="91">
        <v>0.189</v>
      </c>
      <c r="N30" s="96"/>
    </row>
    <row r="31" s="30" customFormat="1" ht="30" customHeight="1" spans="1:14">
      <c r="A31" s="21">
        <v>3.2</v>
      </c>
      <c r="B31" s="91" t="s">
        <v>178</v>
      </c>
      <c r="C31" s="91" t="s">
        <v>180</v>
      </c>
      <c r="D31" s="91">
        <v>21.7</v>
      </c>
      <c r="E31" s="91" t="s">
        <v>141</v>
      </c>
      <c r="F31" s="91" t="s">
        <v>43</v>
      </c>
      <c r="G31" s="91" t="s">
        <v>149</v>
      </c>
      <c r="H31" s="21" t="s">
        <v>107</v>
      </c>
      <c r="I31" s="21">
        <v>6</v>
      </c>
      <c r="J31" s="21">
        <v>29</v>
      </c>
      <c r="K31" s="21">
        <v>6</v>
      </c>
      <c r="L31" s="21">
        <v>29</v>
      </c>
      <c r="M31" s="84">
        <v>0.9765</v>
      </c>
      <c r="N31" s="91"/>
    </row>
    <row r="32" s="30" customFormat="1" ht="30" customHeight="1" spans="1:14">
      <c r="A32" s="21">
        <v>3.3</v>
      </c>
      <c r="B32" s="91" t="s">
        <v>178</v>
      </c>
      <c r="C32" s="91" t="s">
        <v>181</v>
      </c>
      <c r="D32" s="91">
        <v>9.2</v>
      </c>
      <c r="E32" s="91" t="s">
        <v>141</v>
      </c>
      <c r="F32" s="91" t="s">
        <v>43</v>
      </c>
      <c r="G32" s="91" t="s">
        <v>149</v>
      </c>
      <c r="H32" s="84" t="s">
        <v>105</v>
      </c>
      <c r="I32" s="21">
        <v>2</v>
      </c>
      <c r="J32" s="21">
        <v>6</v>
      </c>
      <c r="K32" s="21">
        <v>2</v>
      </c>
      <c r="L32" s="21">
        <v>6</v>
      </c>
      <c r="M32" s="84">
        <v>0.414</v>
      </c>
      <c r="N32" s="91"/>
    </row>
    <row r="33" s="30" customFormat="1" ht="30" customHeight="1" spans="1:14">
      <c r="A33" s="21">
        <v>3.4</v>
      </c>
      <c r="B33" s="91" t="s">
        <v>178</v>
      </c>
      <c r="C33" s="91" t="s">
        <v>182</v>
      </c>
      <c r="D33" s="91">
        <v>18</v>
      </c>
      <c r="E33" s="91" t="s">
        <v>141</v>
      </c>
      <c r="F33" s="91" t="s">
        <v>43</v>
      </c>
      <c r="G33" s="91" t="s">
        <v>149</v>
      </c>
      <c r="H33" s="21" t="s">
        <v>99</v>
      </c>
      <c r="I33" s="21">
        <v>3</v>
      </c>
      <c r="J33" s="21">
        <v>14</v>
      </c>
      <c r="K33" s="21">
        <v>3</v>
      </c>
      <c r="L33" s="21">
        <v>14</v>
      </c>
      <c r="M33" s="84">
        <v>0.81</v>
      </c>
      <c r="N33" s="91"/>
    </row>
    <row r="34" s="30" customFormat="1" ht="30" customHeight="1" spans="1:14">
      <c r="A34" s="21">
        <v>3.5</v>
      </c>
      <c r="B34" s="91" t="s">
        <v>178</v>
      </c>
      <c r="C34" s="91" t="s">
        <v>183</v>
      </c>
      <c r="D34" s="91">
        <v>2</v>
      </c>
      <c r="E34" s="91" t="s">
        <v>141</v>
      </c>
      <c r="F34" s="91" t="s">
        <v>43</v>
      </c>
      <c r="G34" s="21" t="s">
        <v>159</v>
      </c>
      <c r="H34" s="21" t="s">
        <v>160</v>
      </c>
      <c r="I34" s="21">
        <v>1</v>
      </c>
      <c r="J34" s="21">
        <v>3</v>
      </c>
      <c r="K34" s="21">
        <v>1</v>
      </c>
      <c r="L34" s="21">
        <v>3</v>
      </c>
      <c r="M34" s="84">
        <v>0.09</v>
      </c>
      <c r="N34" s="91"/>
    </row>
    <row r="35" s="30" customFormat="1" ht="30" customHeight="1" spans="1:14">
      <c r="A35" s="89">
        <v>4</v>
      </c>
      <c r="B35" s="89" t="s">
        <v>184</v>
      </c>
      <c r="C35" s="89" t="s">
        <v>185</v>
      </c>
      <c r="D35" s="89">
        <f>D36+D37+D38+D39+D40+D41+D42+D43+D44+D45+D46+D47+D48+D49</f>
        <v>118.8</v>
      </c>
      <c r="E35" s="89" t="s">
        <v>141</v>
      </c>
      <c r="F35" s="89" t="s">
        <v>36</v>
      </c>
      <c r="G35" s="89"/>
      <c r="H35" s="89"/>
      <c r="I35" s="89">
        <f t="shared" ref="I35:M35" si="3">I36+I37+I38+I39+I40+I41+I42+I43+I44+I45+I46+I47+I48+I49</f>
        <v>45</v>
      </c>
      <c r="J35" s="89">
        <f t="shared" si="3"/>
        <v>163</v>
      </c>
      <c r="K35" s="89">
        <f t="shared" si="3"/>
        <v>45</v>
      </c>
      <c r="L35" s="89">
        <f t="shared" si="3"/>
        <v>163</v>
      </c>
      <c r="M35" s="89">
        <f t="shared" si="3"/>
        <v>1.188</v>
      </c>
      <c r="N35" s="89"/>
    </row>
    <row r="36" s="30" customFormat="1" ht="28" customHeight="1" spans="1:14">
      <c r="A36" s="21">
        <v>4.1</v>
      </c>
      <c r="B36" s="91" t="s">
        <v>184</v>
      </c>
      <c r="C36" s="91" t="s">
        <v>186</v>
      </c>
      <c r="D36" s="91">
        <v>23.9</v>
      </c>
      <c r="E36" s="91" t="s">
        <v>141</v>
      </c>
      <c r="F36" s="91" t="s">
        <v>36</v>
      </c>
      <c r="G36" s="91" t="s">
        <v>144</v>
      </c>
      <c r="H36" s="91" t="s">
        <v>145</v>
      </c>
      <c r="I36" s="91">
        <v>17</v>
      </c>
      <c r="J36" s="91">
        <v>67</v>
      </c>
      <c r="K36" s="91">
        <v>17</v>
      </c>
      <c r="L36" s="91">
        <v>67</v>
      </c>
      <c r="M36" s="21">
        <v>0.239</v>
      </c>
      <c r="N36" s="91"/>
    </row>
    <row r="37" s="30" customFormat="1" ht="28" customHeight="1" spans="1:14">
      <c r="A37" s="21">
        <v>4.2</v>
      </c>
      <c r="B37" s="91" t="s">
        <v>184</v>
      </c>
      <c r="C37" s="91" t="s">
        <v>187</v>
      </c>
      <c r="D37" s="91">
        <v>33.5</v>
      </c>
      <c r="E37" s="91" t="s">
        <v>141</v>
      </c>
      <c r="F37" s="91" t="s">
        <v>36</v>
      </c>
      <c r="G37" s="91" t="s">
        <v>144</v>
      </c>
      <c r="H37" s="91" t="s">
        <v>147</v>
      </c>
      <c r="I37" s="91">
        <v>8</v>
      </c>
      <c r="J37" s="91">
        <v>26</v>
      </c>
      <c r="K37" s="91">
        <v>8</v>
      </c>
      <c r="L37" s="91">
        <v>26</v>
      </c>
      <c r="M37" s="21">
        <v>0.335</v>
      </c>
      <c r="N37" s="91"/>
    </row>
    <row r="38" s="30" customFormat="1" ht="28" customHeight="1" spans="1:14">
      <c r="A38" s="21">
        <v>4.3</v>
      </c>
      <c r="B38" s="91" t="s">
        <v>184</v>
      </c>
      <c r="C38" s="91" t="s">
        <v>188</v>
      </c>
      <c r="D38" s="91">
        <v>8</v>
      </c>
      <c r="E38" s="91" t="s">
        <v>141</v>
      </c>
      <c r="F38" s="91" t="s">
        <v>36</v>
      </c>
      <c r="G38" s="91" t="s">
        <v>149</v>
      </c>
      <c r="H38" s="21" t="s">
        <v>107</v>
      </c>
      <c r="I38" s="21">
        <v>5</v>
      </c>
      <c r="J38" s="21">
        <v>18</v>
      </c>
      <c r="K38" s="21">
        <v>5</v>
      </c>
      <c r="L38" s="21">
        <v>18</v>
      </c>
      <c r="M38" s="21">
        <v>0.08</v>
      </c>
      <c r="N38" s="91"/>
    </row>
    <row r="39" s="30" customFormat="1" ht="28" customHeight="1" spans="1:14">
      <c r="A39" s="21">
        <v>4.4</v>
      </c>
      <c r="B39" s="91" t="s">
        <v>184</v>
      </c>
      <c r="C39" s="91" t="s">
        <v>189</v>
      </c>
      <c r="D39" s="91">
        <v>3.6</v>
      </c>
      <c r="E39" s="91" t="s">
        <v>141</v>
      </c>
      <c r="F39" s="91" t="s">
        <v>36</v>
      </c>
      <c r="G39" s="91" t="s">
        <v>149</v>
      </c>
      <c r="H39" s="84" t="s">
        <v>105</v>
      </c>
      <c r="I39" s="21">
        <v>2</v>
      </c>
      <c r="J39" s="21">
        <v>6</v>
      </c>
      <c r="K39" s="21">
        <v>2</v>
      </c>
      <c r="L39" s="21">
        <v>6</v>
      </c>
      <c r="M39" s="21">
        <v>0.036</v>
      </c>
      <c r="N39" s="91"/>
    </row>
    <row r="40" s="30" customFormat="1" ht="28" customHeight="1" spans="1:14">
      <c r="A40" s="21">
        <v>4.5</v>
      </c>
      <c r="B40" s="91" t="s">
        <v>184</v>
      </c>
      <c r="C40" s="91" t="s">
        <v>190</v>
      </c>
      <c r="D40" s="91">
        <v>9</v>
      </c>
      <c r="E40" s="91" t="s">
        <v>141</v>
      </c>
      <c r="F40" s="91" t="s">
        <v>36</v>
      </c>
      <c r="G40" s="91" t="s">
        <v>149</v>
      </c>
      <c r="H40" s="21" t="s">
        <v>99</v>
      </c>
      <c r="I40" s="21">
        <v>3</v>
      </c>
      <c r="J40" s="21">
        <v>14</v>
      </c>
      <c r="K40" s="21">
        <v>3</v>
      </c>
      <c r="L40" s="21">
        <v>14</v>
      </c>
      <c r="M40" s="21">
        <v>0.09</v>
      </c>
      <c r="N40" s="91"/>
    </row>
    <row r="41" s="30" customFormat="1" ht="28" customHeight="1" spans="1:14">
      <c r="A41" s="21">
        <v>4.6</v>
      </c>
      <c r="B41" s="91" t="s">
        <v>184</v>
      </c>
      <c r="C41" s="91" t="s">
        <v>191</v>
      </c>
      <c r="D41" s="91">
        <v>13</v>
      </c>
      <c r="E41" s="91" t="s">
        <v>141</v>
      </c>
      <c r="F41" s="91" t="s">
        <v>36</v>
      </c>
      <c r="G41" s="91" t="s">
        <v>149</v>
      </c>
      <c r="H41" s="21" t="s">
        <v>96</v>
      </c>
      <c r="I41" s="21">
        <v>2</v>
      </c>
      <c r="J41" s="21">
        <v>9</v>
      </c>
      <c r="K41" s="21">
        <v>2</v>
      </c>
      <c r="L41" s="21">
        <v>9</v>
      </c>
      <c r="M41" s="21">
        <v>0.13</v>
      </c>
      <c r="N41" s="91"/>
    </row>
    <row r="42" s="30" customFormat="1" ht="28" customHeight="1" spans="1:14">
      <c r="A42" s="21">
        <v>4.7</v>
      </c>
      <c r="B42" s="91" t="s">
        <v>184</v>
      </c>
      <c r="C42" s="91" t="s">
        <v>192</v>
      </c>
      <c r="D42" s="91">
        <v>2</v>
      </c>
      <c r="E42" s="91" t="s">
        <v>141</v>
      </c>
      <c r="F42" s="91" t="s">
        <v>36</v>
      </c>
      <c r="G42" s="21" t="s">
        <v>152</v>
      </c>
      <c r="H42" s="21" t="s">
        <v>153</v>
      </c>
      <c r="I42" s="21">
        <v>1</v>
      </c>
      <c r="J42" s="21">
        <v>1</v>
      </c>
      <c r="K42" s="21">
        <v>1</v>
      </c>
      <c r="L42" s="21">
        <v>1</v>
      </c>
      <c r="M42" s="21">
        <v>0.02</v>
      </c>
      <c r="N42" s="91"/>
    </row>
    <row r="43" s="30" customFormat="1" ht="28" customHeight="1" spans="1:14">
      <c r="A43" s="21">
        <v>4.8</v>
      </c>
      <c r="B43" s="91" t="s">
        <v>184</v>
      </c>
      <c r="C43" s="91" t="s">
        <v>193</v>
      </c>
      <c r="D43" s="91">
        <v>2</v>
      </c>
      <c r="E43" s="91" t="s">
        <v>141</v>
      </c>
      <c r="F43" s="91" t="s">
        <v>36</v>
      </c>
      <c r="G43" s="21" t="s">
        <v>152</v>
      </c>
      <c r="H43" s="21" t="s">
        <v>155</v>
      </c>
      <c r="I43" s="21">
        <v>1</v>
      </c>
      <c r="J43" s="21">
        <v>3</v>
      </c>
      <c r="K43" s="21">
        <v>1</v>
      </c>
      <c r="L43" s="21">
        <v>3</v>
      </c>
      <c r="M43" s="21">
        <v>0.02</v>
      </c>
      <c r="N43" s="91"/>
    </row>
    <row r="44" s="30" customFormat="1" ht="28" customHeight="1" spans="1:14">
      <c r="A44" s="21">
        <v>4.9</v>
      </c>
      <c r="B44" s="91" t="s">
        <v>184</v>
      </c>
      <c r="C44" s="91" t="s">
        <v>194</v>
      </c>
      <c r="D44" s="91">
        <v>10</v>
      </c>
      <c r="E44" s="91" t="s">
        <v>141</v>
      </c>
      <c r="F44" s="91" t="s">
        <v>36</v>
      </c>
      <c r="G44" s="21" t="s">
        <v>152</v>
      </c>
      <c r="H44" s="21" t="s">
        <v>157</v>
      </c>
      <c r="I44" s="21">
        <v>1</v>
      </c>
      <c r="J44" s="21">
        <v>4</v>
      </c>
      <c r="K44" s="21">
        <v>1</v>
      </c>
      <c r="L44" s="21">
        <v>4</v>
      </c>
      <c r="M44" s="21">
        <v>0.1</v>
      </c>
      <c r="N44" s="91"/>
    </row>
    <row r="45" s="30" customFormat="1" ht="28" customHeight="1" spans="1:14">
      <c r="A45" s="83" t="s">
        <v>195</v>
      </c>
      <c r="B45" s="91" t="s">
        <v>184</v>
      </c>
      <c r="C45" s="91" t="s">
        <v>196</v>
      </c>
      <c r="D45" s="91">
        <v>3.2</v>
      </c>
      <c r="E45" s="91" t="s">
        <v>141</v>
      </c>
      <c r="F45" s="91" t="s">
        <v>36</v>
      </c>
      <c r="G45" s="21" t="s">
        <v>159</v>
      </c>
      <c r="H45" s="84" t="s">
        <v>96</v>
      </c>
      <c r="I45" s="21">
        <v>1</v>
      </c>
      <c r="J45" s="21">
        <v>4</v>
      </c>
      <c r="K45" s="21">
        <v>1</v>
      </c>
      <c r="L45" s="21">
        <v>4</v>
      </c>
      <c r="M45" s="21">
        <v>0.032</v>
      </c>
      <c r="N45" s="91"/>
    </row>
    <row r="46" s="30" customFormat="1" ht="28" customHeight="1" spans="1:14">
      <c r="A46" s="83" t="s">
        <v>197</v>
      </c>
      <c r="B46" s="91" t="s">
        <v>184</v>
      </c>
      <c r="C46" s="91" t="s">
        <v>198</v>
      </c>
      <c r="D46" s="91">
        <v>4.6</v>
      </c>
      <c r="E46" s="91" t="s">
        <v>141</v>
      </c>
      <c r="F46" s="91" t="s">
        <v>36</v>
      </c>
      <c r="G46" s="21" t="s">
        <v>164</v>
      </c>
      <c r="H46" s="21" t="s">
        <v>165</v>
      </c>
      <c r="I46" s="21">
        <v>1</v>
      </c>
      <c r="J46" s="21">
        <v>3</v>
      </c>
      <c r="K46" s="21">
        <v>1</v>
      </c>
      <c r="L46" s="21">
        <v>3</v>
      </c>
      <c r="M46" s="21">
        <v>0.046</v>
      </c>
      <c r="N46" s="91"/>
    </row>
    <row r="47" s="30" customFormat="1" ht="28" customHeight="1" spans="1:14">
      <c r="A47" s="83" t="s">
        <v>199</v>
      </c>
      <c r="B47" s="91" t="s">
        <v>184</v>
      </c>
      <c r="C47" s="91" t="s">
        <v>193</v>
      </c>
      <c r="D47" s="91">
        <v>2</v>
      </c>
      <c r="E47" s="91" t="s">
        <v>141</v>
      </c>
      <c r="F47" s="91" t="s">
        <v>36</v>
      </c>
      <c r="G47" s="21" t="s">
        <v>164</v>
      </c>
      <c r="H47" s="21" t="s">
        <v>168</v>
      </c>
      <c r="I47" s="21">
        <v>1</v>
      </c>
      <c r="J47" s="21">
        <v>3</v>
      </c>
      <c r="K47" s="21">
        <v>1</v>
      </c>
      <c r="L47" s="21">
        <v>3</v>
      </c>
      <c r="M47" s="21">
        <v>0.02</v>
      </c>
      <c r="N47" s="91"/>
    </row>
    <row r="48" s="30" customFormat="1" ht="28" customHeight="1" spans="1:14">
      <c r="A48" s="83" t="s">
        <v>200</v>
      </c>
      <c r="B48" s="91" t="s">
        <v>184</v>
      </c>
      <c r="C48" s="91" t="s">
        <v>193</v>
      </c>
      <c r="D48" s="91">
        <v>2</v>
      </c>
      <c r="E48" s="91" t="s">
        <v>141</v>
      </c>
      <c r="F48" s="91" t="s">
        <v>36</v>
      </c>
      <c r="G48" s="21" t="s">
        <v>201</v>
      </c>
      <c r="H48" s="21" t="s">
        <v>202</v>
      </c>
      <c r="I48" s="21">
        <v>1</v>
      </c>
      <c r="J48" s="21">
        <v>3</v>
      </c>
      <c r="K48" s="21">
        <v>1</v>
      </c>
      <c r="L48" s="21">
        <v>3</v>
      </c>
      <c r="M48" s="21">
        <v>0.02</v>
      </c>
      <c r="N48" s="91"/>
    </row>
    <row r="49" s="30" customFormat="1" ht="28" customHeight="1" spans="1:14">
      <c r="A49" s="83" t="s">
        <v>203</v>
      </c>
      <c r="B49" s="91" t="s">
        <v>184</v>
      </c>
      <c r="C49" s="91" t="s">
        <v>204</v>
      </c>
      <c r="D49" s="91">
        <v>2</v>
      </c>
      <c r="E49" s="91" t="s">
        <v>141</v>
      </c>
      <c r="F49" s="91" t="s">
        <v>36</v>
      </c>
      <c r="G49" s="21" t="s">
        <v>205</v>
      </c>
      <c r="H49" s="21" t="s">
        <v>206</v>
      </c>
      <c r="I49" s="21">
        <v>1</v>
      </c>
      <c r="J49" s="21">
        <v>2</v>
      </c>
      <c r="K49" s="21">
        <v>1</v>
      </c>
      <c r="L49" s="21">
        <v>2</v>
      </c>
      <c r="M49" s="21">
        <v>0.02</v>
      </c>
      <c r="N49" s="91"/>
    </row>
    <row r="50" s="30" customFormat="1" ht="30" customHeight="1" spans="1:14">
      <c r="A50" s="89">
        <v>5</v>
      </c>
      <c r="B50" s="89" t="s">
        <v>46</v>
      </c>
      <c r="C50" s="89" t="s">
        <v>47</v>
      </c>
      <c r="D50" s="89">
        <f>D51+D52+D53+D54+D55+D56</f>
        <v>31</v>
      </c>
      <c r="E50" s="89" t="s">
        <v>141</v>
      </c>
      <c r="F50" s="89" t="s">
        <v>48</v>
      </c>
      <c r="G50" s="89"/>
      <c r="H50" s="89"/>
      <c r="I50" s="89">
        <f t="shared" ref="I50:M50" si="4">I51+I52+I53+I54+I55+I56</f>
        <v>15</v>
      </c>
      <c r="J50" s="89">
        <f t="shared" si="4"/>
        <v>50</v>
      </c>
      <c r="K50" s="89">
        <f t="shared" si="4"/>
        <v>15</v>
      </c>
      <c r="L50" s="89">
        <f t="shared" si="4"/>
        <v>50</v>
      </c>
      <c r="M50" s="89">
        <f t="shared" si="4"/>
        <v>1.55</v>
      </c>
      <c r="N50" s="89"/>
    </row>
    <row r="51" s="30" customFormat="1" ht="28" customHeight="1" spans="1:14">
      <c r="A51" s="91">
        <v>5.1</v>
      </c>
      <c r="B51" s="91" t="s">
        <v>207</v>
      </c>
      <c r="C51" s="91" t="s">
        <v>208</v>
      </c>
      <c r="D51" s="91">
        <v>8.8</v>
      </c>
      <c r="E51" s="91" t="s">
        <v>141</v>
      </c>
      <c r="F51" s="91" t="s">
        <v>48</v>
      </c>
      <c r="G51" s="91" t="s">
        <v>144</v>
      </c>
      <c r="H51" s="91" t="s">
        <v>145</v>
      </c>
      <c r="I51" s="91">
        <v>6</v>
      </c>
      <c r="J51" s="91">
        <v>22</v>
      </c>
      <c r="K51" s="91">
        <v>6</v>
      </c>
      <c r="L51" s="91">
        <v>22</v>
      </c>
      <c r="M51" s="91">
        <v>0.44</v>
      </c>
      <c r="N51" s="96"/>
    </row>
    <row r="52" s="30" customFormat="1" ht="28" customHeight="1" spans="1:14">
      <c r="A52" s="21">
        <v>5.2</v>
      </c>
      <c r="B52" s="91" t="s">
        <v>207</v>
      </c>
      <c r="C52" s="91" t="s">
        <v>209</v>
      </c>
      <c r="D52" s="91">
        <v>5</v>
      </c>
      <c r="E52" s="91" t="s">
        <v>141</v>
      </c>
      <c r="F52" s="91" t="s">
        <v>48</v>
      </c>
      <c r="G52" s="91" t="s">
        <v>149</v>
      </c>
      <c r="H52" s="21" t="s">
        <v>107</v>
      </c>
      <c r="I52" s="21">
        <v>3</v>
      </c>
      <c r="J52" s="21">
        <v>12</v>
      </c>
      <c r="K52" s="21">
        <v>3</v>
      </c>
      <c r="L52" s="21">
        <v>12</v>
      </c>
      <c r="M52" s="21">
        <v>0.25</v>
      </c>
      <c r="N52" s="91"/>
    </row>
    <row r="53" s="30" customFormat="1" ht="28" customHeight="1" spans="1:14">
      <c r="A53" s="21">
        <v>5.3</v>
      </c>
      <c r="B53" s="91" t="s">
        <v>207</v>
      </c>
      <c r="C53" s="91" t="s">
        <v>210</v>
      </c>
      <c r="D53" s="91">
        <v>7</v>
      </c>
      <c r="E53" s="91" t="s">
        <v>141</v>
      </c>
      <c r="F53" s="91" t="s">
        <v>48</v>
      </c>
      <c r="G53" s="21" t="s">
        <v>152</v>
      </c>
      <c r="H53" s="21" t="s">
        <v>153</v>
      </c>
      <c r="I53" s="21">
        <v>2</v>
      </c>
      <c r="J53" s="21">
        <v>5</v>
      </c>
      <c r="K53" s="21">
        <v>2</v>
      </c>
      <c r="L53" s="21">
        <v>5</v>
      </c>
      <c r="M53" s="21">
        <v>0.35</v>
      </c>
      <c r="N53" s="91"/>
    </row>
    <row r="54" s="30" customFormat="1" ht="28" customHeight="1" spans="1:14">
      <c r="A54" s="21">
        <v>5.4</v>
      </c>
      <c r="B54" s="91" t="s">
        <v>207</v>
      </c>
      <c r="C54" s="91" t="s">
        <v>211</v>
      </c>
      <c r="D54" s="91">
        <v>3.8</v>
      </c>
      <c r="E54" s="91" t="s">
        <v>141</v>
      </c>
      <c r="F54" s="91" t="s">
        <v>48</v>
      </c>
      <c r="G54" s="21" t="s">
        <v>152</v>
      </c>
      <c r="H54" s="21" t="s">
        <v>155</v>
      </c>
      <c r="I54" s="21">
        <v>2</v>
      </c>
      <c r="J54" s="21">
        <v>5</v>
      </c>
      <c r="K54" s="21">
        <v>2</v>
      </c>
      <c r="L54" s="21">
        <v>5</v>
      </c>
      <c r="M54" s="21">
        <v>0.19</v>
      </c>
      <c r="N54" s="91"/>
    </row>
    <row r="55" s="30" customFormat="1" ht="28" customHeight="1" spans="1:14">
      <c r="A55" s="21">
        <v>5.5</v>
      </c>
      <c r="B55" s="91" t="s">
        <v>207</v>
      </c>
      <c r="C55" s="91" t="s">
        <v>167</v>
      </c>
      <c r="D55" s="91">
        <v>5</v>
      </c>
      <c r="E55" s="91" t="s">
        <v>141</v>
      </c>
      <c r="F55" s="91" t="s">
        <v>48</v>
      </c>
      <c r="G55" s="21" t="s">
        <v>164</v>
      </c>
      <c r="H55" s="21" t="s">
        <v>165</v>
      </c>
      <c r="I55" s="21">
        <v>1</v>
      </c>
      <c r="J55" s="21">
        <v>3</v>
      </c>
      <c r="K55" s="21">
        <v>1</v>
      </c>
      <c r="L55" s="21">
        <v>3</v>
      </c>
      <c r="M55" s="21">
        <v>0.25</v>
      </c>
      <c r="N55" s="91"/>
    </row>
    <row r="56" s="30" customFormat="1" ht="28" customHeight="1" spans="1:14">
      <c r="A56" s="21">
        <v>5.6</v>
      </c>
      <c r="B56" s="91" t="s">
        <v>207</v>
      </c>
      <c r="C56" s="91" t="s">
        <v>212</v>
      </c>
      <c r="D56" s="91">
        <v>1.4</v>
      </c>
      <c r="E56" s="91" t="s">
        <v>141</v>
      </c>
      <c r="F56" s="91" t="s">
        <v>48</v>
      </c>
      <c r="G56" s="21" t="s">
        <v>201</v>
      </c>
      <c r="H56" s="21" t="s">
        <v>202</v>
      </c>
      <c r="I56" s="21">
        <v>1</v>
      </c>
      <c r="J56" s="21">
        <v>3</v>
      </c>
      <c r="K56" s="21">
        <v>1</v>
      </c>
      <c r="L56" s="21">
        <v>3</v>
      </c>
      <c r="M56" s="21">
        <v>0.07</v>
      </c>
      <c r="N56" s="91"/>
    </row>
    <row r="57" s="30" customFormat="1" ht="28" customHeight="1" spans="1:14">
      <c r="A57" s="85"/>
      <c r="B57" s="86" t="s">
        <v>52</v>
      </c>
      <c r="C57" s="80"/>
      <c r="D57" s="80"/>
      <c r="E57" s="80"/>
      <c r="F57" s="80"/>
      <c r="G57" s="85"/>
      <c r="H57" s="85"/>
      <c r="I57" s="85"/>
      <c r="J57" s="85"/>
      <c r="K57" s="85"/>
      <c r="L57" s="85"/>
      <c r="M57" s="85">
        <f>M58+M60+M75+M77</f>
        <v>13.696</v>
      </c>
      <c r="N57" s="80"/>
    </row>
    <row r="58" s="30" customFormat="1" ht="30" customHeight="1" spans="1:14">
      <c r="A58" s="89">
        <v>1</v>
      </c>
      <c r="B58" s="89" t="s">
        <v>55</v>
      </c>
      <c r="C58" s="89" t="s">
        <v>56</v>
      </c>
      <c r="D58" s="89">
        <v>6</v>
      </c>
      <c r="E58" s="89" t="s">
        <v>213</v>
      </c>
      <c r="F58" s="89" t="s">
        <v>57</v>
      </c>
      <c r="G58" s="89"/>
      <c r="H58" s="89"/>
      <c r="I58" s="89">
        <v>1</v>
      </c>
      <c r="J58" s="89">
        <v>3</v>
      </c>
      <c r="K58" s="89"/>
      <c r="L58" s="89"/>
      <c r="M58" s="89">
        <v>0.6</v>
      </c>
      <c r="N58" s="89"/>
    </row>
    <row r="59" s="30" customFormat="1" ht="28" customHeight="1" spans="1:14">
      <c r="A59" s="21">
        <v>1.1</v>
      </c>
      <c r="B59" s="91"/>
      <c r="C59" s="91" t="s">
        <v>56</v>
      </c>
      <c r="D59" s="91">
        <v>6</v>
      </c>
      <c r="E59" s="91" t="s">
        <v>213</v>
      </c>
      <c r="F59" s="91" t="s">
        <v>57</v>
      </c>
      <c r="G59" s="21" t="s">
        <v>159</v>
      </c>
      <c r="H59" s="21" t="s">
        <v>160</v>
      </c>
      <c r="I59" s="21">
        <v>1</v>
      </c>
      <c r="J59" s="21">
        <v>3</v>
      </c>
      <c r="K59" s="21"/>
      <c r="L59" s="21"/>
      <c r="M59" s="21">
        <v>0.6</v>
      </c>
      <c r="N59" s="91"/>
    </row>
    <row r="60" s="30" customFormat="1" ht="28" customHeight="1" spans="1:14">
      <c r="A60" s="89">
        <v>2</v>
      </c>
      <c r="B60" s="89" t="s">
        <v>58</v>
      </c>
      <c r="C60" s="89" t="s">
        <v>59</v>
      </c>
      <c r="D60" s="89">
        <f>D61+D62+D63+D64+D65+D66+D67+D68+D69+D70+D71+D72+D73+D74</f>
        <v>212</v>
      </c>
      <c r="E60" s="89" t="s">
        <v>214</v>
      </c>
      <c r="F60" s="89" t="s">
        <v>60</v>
      </c>
      <c r="G60" s="89"/>
      <c r="H60" s="89"/>
      <c r="I60" s="89">
        <f t="shared" ref="I60:L60" si="5">I61+I62+I63+I64+I65+I66+I67+I68+I69+I70+I71+I72+I73+I74</f>
        <v>51</v>
      </c>
      <c r="J60" s="89">
        <f t="shared" si="5"/>
        <v>175</v>
      </c>
      <c r="K60" s="89">
        <f t="shared" si="5"/>
        <v>51</v>
      </c>
      <c r="L60" s="89">
        <f t="shared" si="5"/>
        <v>175</v>
      </c>
      <c r="M60" s="89">
        <v>10.6</v>
      </c>
      <c r="N60" s="89"/>
    </row>
    <row r="61" s="30" customFormat="1" ht="28" customHeight="1" spans="1:14">
      <c r="A61" s="91">
        <v>2.1</v>
      </c>
      <c r="B61" s="91" t="s">
        <v>215</v>
      </c>
      <c r="C61" s="91" t="s">
        <v>216</v>
      </c>
      <c r="D61" s="91">
        <v>29</v>
      </c>
      <c r="E61" s="91" t="s">
        <v>214</v>
      </c>
      <c r="F61" s="91" t="s">
        <v>60</v>
      </c>
      <c r="G61" s="91" t="s">
        <v>144</v>
      </c>
      <c r="H61" s="91" t="s">
        <v>145</v>
      </c>
      <c r="I61" s="91">
        <v>15</v>
      </c>
      <c r="J61" s="91">
        <v>45</v>
      </c>
      <c r="K61" s="91">
        <v>15</v>
      </c>
      <c r="L61" s="91">
        <v>45</v>
      </c>
      <c r="M61" s="91">
        <v>1.45</v>
      </c>
      <c r="N61" s="96"/>
    </row>
    <row r="62" s="30" customFormat="1" ht="28" customHeight="1" spans="1:14">
      <c r="A62" s="91">
        <v>2.2</v>
      </c>
      <c r="B62" s="91" t="s">
        <v>215</v>
      </c>
      <c r="C62" s="91" t="s">
        <v>217</v>
      </c>
      <c r="D62" s="91">
        <v>18</v>
      </c>
      <c r="E62" s="91" t="s">
        <v>214</v>
      </c>
      <c r="F62" s="91" t="s">
        <v>60</v>
      </c>
      <c r="G62" s="91" t="s">
        <v>144</v>
      </c>
      <c r="H62" s="91" t="s">
        <v>147</v>
      </c>
      <c r="I62" s="91">
        <v>9</v>
      </c>
      <c r="J62" s="91">
        <v>31</v>
      </c>
      <c r="K62" s="91">
        <v>9</v>
      </c>
      <c r="L62" s="91">
        <v>31</v>
      </c>
      <c r="M62" s="91">
        <v>0.9</v>
      </c>
      <c r="N62" s="96"/>
    </row>
    <row r="63" s="30" customFormat="1" ht="28" customHeight="1" spans="1:14">
      <c r="A63" s="91">
        <v>2.3</v>
      </c>
      <c r="B63" s="91" t="s">
        <v>215</v>
      </c>
      <c r="C63" s="91" t="s">
        <v>218</v>
      </c>
      <c r="D63" s="91">
        <v>71</v>
      </c>
      <c r="E63" s="91" t="s">
        <v>214</v>
      </c>
      <c r="F63" s="91" t="s">
        <v>60</v>
      </c>
      <c r="G63" s="91" t="s">
        <v>149</v>
      </c>
      <c r="H63" s="21" t="s">
        <v>107</v>
      </c>
      <c r="I63" s="21">
        <v>10</v>
      </c>
      <c r="J63" s="21">
        <v>38</v>
      </c>
      <c r="K63" s="21">
        <v>10</v>
      </c>
      <c r="L63" s="21">
        <v>38</v>
      </c>
      <c r="M63" s="21">
        <v>3.55</v>
      </c>
      <c r="N63" s="91"/>
    </row>
    <row r="64" s="30" customFormat="1" ht="28" customHeight="1" spans="1:14">
      <c r="A64" s="91">
        <v>2.4</v>
      </c>
      <c r="B64" s="91" t="s">
        <v>215</v>
      </c>
      <c r="C64" s="91" t="s">
        <v>219</v>
      </c>
      <c r="D64" s="91">
        <v>23</v>
      </c>
      <c r="E64" s="91" t="s">
        <v>214</v>
      </c>
      <c r="F64" s="91" t="s">
        <v>60</v>
      </c>
      <c r="G64" s="91" t="s">
        <v>149</v>
      </c>
      <c r="H64" s="84" t="s">
        <v>105</v>
      </c>
      <c r="I64" s="21">
        <v>3</v>
      </c>
      <c r="J64" s="21">
        <v>10</v>
      </c>
      <c r="K64" s="21">
        <v>3</v>
      </c>
      <c r="L64" s="21">
        <v>10</v>
      </c>
      <c r="M64" s="21">
        <v>1.15</v>
      </c>
      <c r="N64" s="91"/>
    </row>
    <row r="65" s="30" customFormat="1" ht="28" customHeight="1" spans="1:14">
      <c r="A65" s="91">
        <v>2.5</v>
      </c>
      <c r="B65" s="91" t="s">
        <v>215</v>
      </c>
      <c r="C65" s="91" t="s">
        <v>220</v>
      </c>
      <c r="D65" s="91">
        <v>12</v>
      </c>
      <c r="E65" s="91" t="s">
        <v>214</v>
      </c>
      <c r="F65" s="91" t="s">
        <v>60</v>
      </c>
      <c r="G65" s="91" t="s">
        <v>149</v>
      </c>
      <c r="H65" s="21" t="s">
        <v>99</v>
      </c>
      <c r="I65" s="21">
        <v>3</v>
      </c>
      <c r="J65" s="21">
        <v>14</v>
      </c>
      <c r="K65" s="21">
        <v>3</v>
      </c>
      <c r="L65" s="21">
        <v>14</v>
      </c>
      <c r="M65" s="21">
        <v>0.6</v>
      </c>
      <c r="N65" s="91"/>
    </row>
    <row r="66" s="30" customFormat="1" ht="28" customHeight="1" spans="1:14">
      <c r="A66" s="91">
        <v>2.6</v>
      </c>
      <c r="B66" s="91" t="s">
        <v>215</v>
      </c>
      <c r="C66" s="91" t="s">
        <v>221</v>
      </c>
      <c r="D66" s="91">
        <v>15</v>
      </c>
      <c r="E66" s="91" t="s">
        <v>214</v>
      </c>
      <c r="F66" s="91" t="s">
        <v>60</v>
      </c>
      <c r="G66" s="91" t="s">
        <v>149</v>
      </c>
      <c r="H66" s="21" t="s">
        <v>96</v>
      </c>
      <c r="I66" s="21">
        <v>2</v>
      </c>
      <c r="J66" s="21">
        <v>9</v>
      </c>
      <c r="K66" s="21">
        <v>2</v>
      </c>
      <c r="L66" s="21">
        <v>9</v>
      </c>
      <c r="M66" s="21">
        <v>0.75</v>
      </c>
      <c r="N66" s="91"/>
    </row>
    <row r="67" s="30" customFormat="1" ht="28" customHeight="1" spans="1:14">
      <c r="A67" s="91">
        <v>2.7</v>
      </c>
      <c r="B67" s="91" t="s">
        <v>215</v>
      </c>
      <c r="C67" s="91" t="s">
        <v>222</v>
      </c>
      <c r="D67" s="91">
        <v>6</v>
      </c>
      <c r="E67" s="91" t="s">
        <v>214</v>
      </c>
      <c r="F67" s="91" t="s">
        <v>60</v>
      </c>
      <c r="G67" s="21" t="s">
        <v>152</v>
      </c>
      <c r="H67" s="21" t="s">
        <v>153</v>
      </c>
      <c r="I67" s="21">
        <v>1</v>
      </c>
      <c r="J67" s="21">
        <v>4</v>
      </c>
      <c r="K67" s="21">
        <v>1</v>
      </c>
      <c r="L67" s="21">
        <v>4</v>
      </c>
      <c r="M67" s="21">
        <v>0.3</v>
      </c>
      <c r="N67" s="91"/>
    </row>
    <row r="68" s="30" customFormat="1" ht="28" customHeight="1" spans="1:14">
      <c r="A68" s="91">
        <v>2.8</v>
      </c>
      <c r="B68" s="91" t="s">
        <v>215</v>
      </c>
      <c r="C68" s="91" t="s">
        <v>223</v>
      </c>
      <c r="D68" s="91">
        <v>7</v>
      </c>
      <c r="E68" s="91" t="s">
        <v>214</v>
      </c>
      <c r="F68" s="91" t="s">
        <v>60</v>
      </c>
      <c r="G68" s="21" t="s">
        <v>152</v>
      </c>
      <c r="H68" s="21" t="s">
        <v>155</v>
      </c>
      <c r="I68" s="21">
        <v>2</v>
      </c>
      <c r="J68" s="21">
        <v>5</v>
      </c>
      <c r="K68" s="21">
        <v>2</v>
      </c>
      <c r="L68" s="21">
        <v>5</v>
      </c>
      <c r="M68" s="21">
        <v>0.35</v>
      </c>
      <c r="N68" s="91"/>
    </row>
    <row r="69" s="30" customFormat="1" ht="28" customHeight="1" spans="1:14">
      <c r="A69" s="91">
        <v>2.9</v>
      </c>
      <c r="B69" s="91" t="s">
        <v>215</v>
      </c>
      <c r="C69" s="91" t="s">
        <v>224</v>
      </c>
      <c r="D69" s="91">
        <v>5</v>
      </c>
      <c r="E69" s="91" t="s">
        <v>214</v>
      </c>
      <c r="F69" s="91" t="s">
        <v>60</v>
      </c>
      <c r="G69" s="21" t="s">
        <v>152</v>
      </c>
      <c r="H69" s="21" t="s">
        <v>157</v>
      </c>
      <c r="I69" s="21">
        <v>1</v>
      </c>
      <c r="J69" s="21">
        <v>4</v>
      </c>
      <c r="K69" s="21">
        <v>1</v>
      </c>
      <c r="L69" s="21">
        <v>4</v>
      </c>
      <c r="M69" s="21">
        <v>0.25</v>
      </c>
      <c r="N69" s="91"/>
    </row>
    <row r="70" s="30" customFormat="1" ht="28" customHeight="1" spans="1:14">
      <c r="A70" s="90" t="s">
        <v>225</v>
      </c>
      <c r="B70" s="91" t="s">
        <v>215</v>
      </c>
      <c r="C70" s="91" t="s">
        <v>226</v>
      </c>
      <c r="D70" s="91">
        <v>10</v>
      </c>
      <c r="E70" s="91" t="s">
        <v>214</v>
      </c>
      <c r="F70" s="91" t="s">
        <v>60</v>
      </c>
      <c r="G70" s="21" t="s">
        <v>159</v>
      </c>
      <c r="H70" s="21" t="s">
        <v>160</v>
      </c>
      <c r="I70" s="21">
        <v>1</v>
      </c>
      <c r="J70" s="21">
        <v>3</v>
      </c>
      <c r="K70" s="21">
        <v>1</v>
      </c>
      <c r="L70" s="21">
        <v>3</v>
      </c>
      <c r="M70" s="21">
        <v>0.5</v>
      </c>
      <c r="N70" s="91"/>
    </row>
    <row r="71" s="30" customFormat="1" ht="28" customHeight="1" spans="1:14">
      <c r="A71" s="90" t="s">
        <v>227</v>
      </c>
      <c r="B71" s="91" t="s">
        <v>215</v>
      </c>
      <c r="C71" s="91" t="s">
        <v>228</v>
      </c>
      <c r="D71" s="91">
        <v>3</v>
      </c>
      <c r="E71" s="91" t="s">
        <v>214</v>
      </c>
      <c r="F71" s="91" t="s">
        <v>60</v>
      </c>
      <c r="G71" s="21" t="s">
        <v>159</v>
      </c>
      <c r="H71" s="84" t="s">
        <v>96</v>
      </c>
      <c r="I71" s="21">
        <v>1</v>
      </c>
      <c r="J71" s="21">
        <v>4</v>
      </c>
      <c r="K71" s="21">
        <v>1</v>
      </c>
      <c r="L71" s="21">
        <v>4</v>
      </c>
      <c r="M71" s="21">
        <v>0.15</v>
      </c>
      <c r="N71" s="91"/>
    </row>
    <row r="72" s="30" customFormat="1" ht="28" customHeight="1" spans="1:14">
      <c r="A72" s="90" t="s">
        <v>229</v>
      </c>
      <c r="B72" s="91" t="s">
        <v>215</v>
      </c>
      <c r="C72" s="91" t="s">
        <v>230</v>
      </c>
      <c r="D72" s="91">
        <v>4</v>
      </c>
      <c r="E72" s="91" t="s">
        <v>214</v>
      </c>
      <c r="F72" s="91" t="s">
        <v>60</v>
      </c>
      <c r="G72" s="21" t="s">
        <v>164</v>
      </c>
      <c r="H72" s="21" t="s">
        <v>165</v>
      </c>
      <c r="I72" s="21">
        <v>1</v>
      </c>
      <c r="J72" s="21">
        <v>3</v>
      </c>
      <c r="K72" s="21">
        <v>1</v>
      </c>
      <c r="L72" s="21">
        <v>3</v>
      </c>
      <c r="M72" s="21">
        <v>0.2</v>
      </c>
      <c r="N72" s="91"/>
    </row>
    <row r="73" s="30" customFormat="1" ht="28" customHeight="1" spans="1:14">
      <c r="A73" s="90" t="s">
        <v>231</v>
      </c>
      <c r="B73" s="91" t="s">
        <v>215</v>
      </c>
      <c r="C73" s="91" t="s">
        <v>232</v>
      </c>
      <c r="D73" s="91">
        <v>5</v>
      </c>
      <c r="E73" s="91" t="s">
        <v>214</v>
      </c>
      <c r="F73" s="91" t="s">
        <v>60</v>
      </c>
      <c r="G73" s="21" t="s">
        <v>201</v>
      </c>
      <c r="H73" s="21" t="s">
        <v>202</v>
      </c>
      <c r="I73" s="21">
        <v>1</v>
      </c>
      <c r="J73" s="21">
        <v>3</v>
      </c>
      <c r="K73" s="21">
        <v>1</v>
      </c>
      <c r="L73" s="21">
        <v>3</v>
      </c>
      <c r="M73" s="21">
        <v>0.25</v>
      </c>
      <c r="N73" s="91"/>
    </row>
    <row r="74" s="30" customFormat="1" ht="28" customHeight="1" spans="1:14">
      <c r="A74" s="91">
        <v>2.14</v>
      </c>
      <c r="B74" s="91" t="s">
        <v>215</v>
      </c>
      <c r="C74" s="91" t="s">
        <v>233</v>
      </c>
      <c r="D74" s="91">
        <v>4</v>
      </c>
      <c r="E74" s="91" t="s">
        <v>214</v>
      </c>
      <c r="F74" s="91" t="s">
        <v>60</v>
      </c>
      <c r="G74" s="21" t="s">
        <v>205</v>
      </c>
      <c r="H74" s="21" t="s">
        <v>206</v>
      </c>
      <c r="I74" s="21">
        <v>1</v>
      </c>
      <c r="J74" s="21">
        <v>2</v>
      </c>
      <c r="K74" s="21">
        <v>1</v>
      </c>
      <c r="L74" s="21">
        <v>2</v>
      </c>
      <c r="M74" s="21">
        <v>0.2</v>
      </c>
      <c r="N74" s="91"/>
    </row>
    <row r="75" s="30" customFormat="1" ht="30" customHeight="1" spans="1:14">
      <c r="A75" s="89">
        <v>3</v>
      </c>
      <c r="B75" s="89" t="s">
        <v>61</v>
      </c>
      <c r="C75" s="89" t="s">
        <v>62</v>
      </c>
      <c r="D75" s="89">
        <v>150</v>
      </c>
      <c r="E75" s="89" t="s">
        <v>234</v>
      </c>
      <c r="F75" s="89" t="s">
        <v>63</v>
      </c>
      <c r="G75" s="89"/>
      <c r="H75" s="89"/>
      <c r="I75" s="89">
        <v>2</v>
      </c>
      <c r="J75" s="89">
        <v>9</v>
      </c>
      <c r="K75" s="89">
        <v>2</v>
      </c>
      <c r="L75" s="89">
        <v>9</v>
      </c>
      <c r="M75" s="89">
        <v>0.195</v>
      </c>
      <c r="N75" s="89"/>
    </row>
    <row r="76" s="30" customFormat="1" ht="30" customHeight="1" spans="1:14">
      <c r="A76" s="21">
        <v>3.1</v>
      </c>
      <c r="B76" s="91" t="s">
        <v>61</v>
      </c>
      <c r="C76" s="92" t="s">
        <v>62</v>
      </c>
      <c r="D76" s="91">
        <v>150</v>
      </c>
      <c r="E76" s="91" t="s">
        <v>234</v>
      </c>
      <c r="F76" s="91" t="s">
        <v>63</v>
      </c>
      <c r="G76" s="91" t="s">
        <v>149</v>
      </c>
      <c r="H76" s="21" t="s">
        <v>107</v>
      </c>
      <c r="I76" s="21">
        <v>2</v>
      </c>
      <c r="J76" s="21">
        <v>9</v>
      </c>
      <c r="K76" s="21">
        <v>2</v>
      </c>
      <c r="L76" s="21">
        <v>9</v>
      </c>
      <c r="M76" s="21">
        <v>0.195</v>
      </c>
      <c r="N76" s="91"/>
    </row>
    <row r="77" s="30" customFormat="1" ht="30" customHeight="1" spans="1:14">
      <c r="A77" s="89">
        <v>4</v>
      </c>
      <c r="B77" s="89" t="s">
        <v>64</v>
      </c>
      <c r="C77" s="89" t="s">
        <v>235</v>
      </c>
      <c r="D77" s="89">
        <f>D78+D79+D80+D81+D82+D83</f>
        <v>1770</v>
      </c>
      <c r="E77" s="89" t="s">
        <v>234</v>
      </c>
      <c r="F77" s="89" t="s">
        <v>63</v>
      </c>
      <c r="G77" s="89"/>
      <c r="H77" s="89"/>
      <c r="I77" s="89">
        <f t="shared" ref="I77:M77" si="6">I78+I79+I80+I81+I82+I83</f>
        <v>23</v>
      </c>
      <c r="J77" s="89">
        <f t="shared" si="6"/>
        <v>88</v>
      </c>
      <c r="K77" s="89">
        <f t="shared" si="6"/>
        <v>23</v>
      </c>
      <c r="L77" s="89">
        <f t="shared" si="6"/>
        <v>88</v>
      </c>
      <c r="M77" s="89">
        <f t="shared" si="6"/>
        <v>2.301</v>
      </c>
      <c r="N77" s="89"/>
    </row>
    <row r="78" s="30" customFormat="1" ht="30" customHeight="1" spans="1:14">
      <c r="A78" s="92">
        <v>4.1</v>
      </c>
      <c r="B78" s="92" t="s">
        <v>236</v>
      </c>
      <c r="C78" s="92" t="s">
        <v>237</v>
      </c>
      <c r="D78" s="92">
        <v>960</v>
      </c>
      <c r="E78" s="91" t="s">
        <v>234</v>
      </c>
      <c r="F78" s="91" t="s">
        <v>63</v>
      </c>
      <c r="G78" s="92" t="s">
        <v>144</v>
      </c>
      <c r="H78" s="92" t="s">
        <v>145</v>
      </c>
      <c r="I78" s="92">
        <v>15</v>
      </c>
      <c r="J78" s="92">
        <v>57</v>
      </c>
      <c r="K78" s="92">
        <v>15</v>
      </c>
      <c r="L78" s="92">
        <v>57</v>
      </c>
      <c r="M78" s="92">
        <v>1.248</v>
      </c>
      <c r="N78" s="92"/>
    </row>
    <row r="79" s="30" customFormat="1" ht="30" customHeight="1" spans="1:14">
      <c r="A79" s="21">
        <v>4.2</v>
      </c>
      <c r="B79" s="92" t="s">
        <v>236</v>
      </c>
      <c r="C79" s="92" t="s">
        <v>238</v>
      </c>
      <c r="D79" s="91">
        <v>300</v>
      </c>
      <c r="E79" s="91" t="s">
        <v>234</v>
      </c>
      <c r="F79" s="91" t="s">
        <v>63</v>
      </c>
      <c r="G79" s="91" t="s">
        <v>149</v>
      </c>
      <c r="H79" s="21" t="s">
        <v>107</v>
      </c>
      <c r="I79" s="21">
        <v>2</v>
      </c>
      <c r="J79" s="21">
        <v>8</v>
      </c>
      <c r="K79" s="21">
        <v>2</v>
      </c>
      <c r="L79" s="21">
        <v>8</v>
      </c>
      <c r="M79" s="21">
        <v>0.39</v>
      </c>
      <c r="N79" s="91"/>
    </row>
    <row r="80" s="30" customFormat="1" ht="30" customHeight="1" spans="1:14">
      <c r="A80" s="21">
        <v>4.3</v>
      </c>
      <c r="B80" s="92" t="s">
        <v>236</v>
      </c>
      <c r="C80" s="92" t="s">
        <v>239</v>
      </c>
      <c r="D80" s="91">
        <v>160</v>
      </c>
      <c r="E80" s="91" t="s">
        <v>234</v>
      </c>
      <c r="F80" s="91" t="s">
        <v>63</v>
      </c>
      <c r="G80" s="91" t="s">
        <v>149</v>
      </c>
      <c r="H80" s="21" t="s">
        <v>99</v>
      </c>
      <c r="I80" s="21">
        <v>3</v>
      </c>
      <c r="J80" s="21">
        <v>14</v>
      </c>
      <c r="K80" s="21">
        <v>3</v>
      </c>
      <c r="L80" s="21">
        <v>14</v>
      </c>
      <c r="M80" s="21">
        <v>0.208</v>
      </c>
      <c r="N80" s="91"/>
    </row>
    <row r="81" s="30" customFormat="1" ht="30" customHeight="1" spans="1:14">
      <c r="A81" s="21">
        <v>4.4</v>
      </c>
      <c r="B81" s="92" t="s">
        <v>236</v>
      </c>
      <c r="C81" s="92" t="s">
        <v>240</v>
      </c>
      <c r="D81" s="91">
        <v>50</v>
      </c>
      <c r="E81" s="91" t="s">
        <v>234</v>
      </c>
      <c r="F81" s="91" t="s">
        <v>63</v>
      </c>
      <c r="G81" s="91" t="s">
        <v>149</v>
      </c>
      <c r="H81" s="21" t="s">
        <v>96</v>
      </c>
      <c r="I81" s="21">
        <v>1</v>
      </c>
      <c r="J81" s="21">
        <v>4</v>
      </c>
      <c r="K81" s="21">
        <v>1</v>
      </c>
      <c r="L81" s="21">
        <v>4</v>
      </c>
      <c r="M81" s="21">
        <v>0.065</v>
      </c>
      <c r="N81" s="91"/>
    </row>
    <row r="82" s="30" customFormat="1" ht="30" customHeight="1" spans="1:14">
      <c r="A82" s="21">
        <v>4.5</v>
      </c>
      <c r="B82" s="92" t="s">
        <v>236</v>
      </c>
      <c r="C82" s="92" t="s">
        <v>241</v>
      </c>
      <c r="D82" s="91">
        <v>200</v>
      </c>
      <c r="E82" s="91" t="s">
        <v>234</v>
      </c>
      <c r="F82" s="91" t="s">
        <v>63</v>
      </c>
      <c r="G82" s="21" t="s">
        <v>201</v>
      </c>
      <c r="H82" s="21" t="s">
        <v>202</v>
      </c>
      <c r="I82" s="21">
        <v>1</v>
      </c>
      <c r="J82" s="21">
        <v>3</v>
      </c>
      <c r="K82" s="21">
        <v>1</v>
      </c>
      <c r="L82" s="21">
        <v>3</v>
      </c>
      <c r="M82" s="21">
        <v>0.26</v>
      </c>
      <c r="N82" s="91"/>
    </row>
    <row r="83" s="30" customFormat="1" ht="30" customHeight="1" spans="1:14">
      <c r="A83" s="21">
        <v>4.6</v>
      </c>
      <c r="B83" s="92" t="s">
        <v>236</v>
      </c>
      <c r="C83" s="92" t="s">
        <v>242</v>
      </c>
      <c r="D83" s="91">
        <v>100</v>
      </c>
      <c r="E83" s="91" t="s">
        <v>234</v>
      </c>
      <c r="F83" s="91" t="s">
        <v>63</v>
      </c>
      <c r="G83" s="21" t="s">
        <v>205</v>
      </c>
      <c r="H83" s="21" t="s">
        <v>206</v>
      </c>
      <c r="I83" s="21">
        <v>1</v>
      </c>
      <c r="J83" s="21">
        <v>2</v>
      </c>
      <c r="K83" s="21">
        <v>1</v>
      </c>
      <c r="L83" s="21">
        <v>2</v>
      </c>
      <c r="M83" s="21">
        <v>0.13</v>
      </c>
      <c r="N83" s="91"/>
    </row>
    <row r="84" s="33" customFormat="1" ht="30" customHeight="1" spans="1:14">
      <c r="A84" s="11"/>
      <c r="B84" s="12" t="s">
        <v>70</v>
      </c>
      <c r="C84" s="12"/>
      <c r="D84" s="12"/>
      <c r="E84" s="12"/>
      <c r="F84" s="12"/>
      <c r="G84" s="13"/>
      <c r="H84" s="13"/>
      <c r="I84" s="13"/>
      <c r="J84" s="13"/>
      <c r="K84" s="13"/>
      <c r="L84" s="13"/>
      <c r="M84" s="13">
        <f>M85+M88+M97</f>
        <v>253</v>
      </c>
      <c r="N84" s="12"/>
    </row>
    <row r="85" s="33" customFormat="1" ht="25" customHeight="1" spans="1:14">
      <c r="A85" s="14"/>
      <c r="B85" s="14" t="s">
        <v>243</v>
      </c>
      <c r="C85" s="15" t="s">
        <v>72</v>
      </c>
      <c r="D85" s="15">
        <v>2</v>
      </c>
      <c r="E85" s="15" t="s">
        <v>244</v>
      </c>
      <c r="F85" s="15"/>
      <c r="G85" s="16"/>
      <c r="H85" s="16"/>
      <c r="I85" s="16">
        <f>I86+I87</f>
        <v>104</v>
      </c>
      <c r="J85" s="16">
        <f>J86+J87</f>
        <v>488</v>
      </c>
      <c r="K85" s="16"/>
      <c r="L85" s="16"/>
      <c r="M85" s="16">
        <v>19</v>
      </c>
      <c r="N85" s="15"/>
    </row>
    <row r="86" s="30" customFormat="1" ht="30" customHeight="1" spans="1:14">
      <c r="A86" s="17">
        <v>1.1</v>
      </c>
      <c r="B86" s="20" t="s">
        <v>74</v>
      </c>
      <c r="C86" s="20" t="s">
        <v>75</v>
      </c>
      <c r="D86" s="20">
        <v>1</v>
      </c>
      <c r="E86" s="20" t="s">
        <v>244</v>
      </c>
      <c r="F86" s="20" t="s">
        <v>78</v>
      </c>
      <c r="G86" s="17" t="s">
        <v>245</v>
      </c>
      <c r="H86" s="17" t="s">
        <v>76</v>
      </c>
      <c r="I86" s="17">
        <v>59</v>
      </c>
      <c r="J86" s="17">
        <v>277</v>
      </c>
      <c r="K86" s="17"/>
      <c r="L86" s="17"/>
      <c r="M86" s="17">
        <v>15</v>
      </c>
      <c r="N86" s="20"/>
    </row>
    <row r="87" s="30" customFormat="1" ht="30" customHeight="1" spans="1:14">
      <c r="A87" s="17">
        <v>1.2</v>
      </c>
      <c r="B87" s="20" t="s">
        <v>80</v>
      </c>
      <c r="C87" s="20" t="s">
        <v>75</v>
      </c>
      <c r="D87" s="20">
        <v>1</v>
      </c>
      <c r="E87" s="20" t="s">
        <v>244</v>
      </c>
      <c r="F87" s="20" t="s">
        <v>82</v>
      </c>
      <c r="G87" s="17" t="s">
        <v>245</v>
      </c>
      <c r="H87" s="17" t="s">
        <v>81</v>
      </c>
      <c r="I87" s="17">
        <v>45</v>
      </c>
      <c r="J87" s="17">
        <v>211</v>
      </c>
      <c r="K87" s="17"/>
      <c r="L87" s="17"/>
      <c r="M87" s="17">
        <v>4</v>
      </c>
      <c r="N87" s="20"/>
    </row>
    <row r="88" s="33" customFormat="1" ht="30" customHeight="1" spans="1:14">
      <c r="A88" s="14"/>
      <c r="B88" s="15" t="s">
        <v>246</v>
      </c>
      <c r="C88" s="15" t="s">
        <v>85</v>
      </c>
      <c r="D88" s="15">
        <f>D89+D90+D91+D92+D94+D95+D96</f>
        <v>185</v>
      </c>
      <c r="E88" s="15" t="s">
        <v>247</v>
      </c>
      <c r="F88" s="15"/>
      <c r="G88" s="16"/>
      <c r="H88" s="16"/>
      <c r="I88" s="15">
        <f>I89+I90+I91+I92+I94+I95+I96+I93</f>
        <v>438</v>
      </c>
      <c r="J88" s="15">
        <f>J89+J90+J91+J92+J94+J95+J96+J93</f>
        <v>1800</v>
      </c>
      <c r="K88" s="15">
        <f t="shared" ref="I88:L88" si="7">K89+K90+K91+K92+K94+K95+K96</f>
        <v>18</v>
      </c>
      <c r="L88" s="15">
        <f t="shared" si="7"/>
        <v>71</v>
      </c>
      <c r="M88" s="16">
        <v>82</v>
      </c>
      <c r="N88" s="97"/>
    </row>
    <row r="89" s="29" customFormat="1" ht="30" customHeight="1" spans="1:14">
      <c r="A89" s="21">
        <v>2.1</v>
      </c>
      <c r="B89" s="19" t="s">
        <v>87</v>
      </c>
      <c r="C89" s="20" t="s">
        <v>88</v>
      </c>
      <c r="D89" s="20">
        <v>5</v>
      </c>
      <c r="E89" s="20" t="s">
        <v>247</v>
      </c>
      <c r="F89" s="20" t="s">
        <v>90</v>
      </c>
      <c r="G89" s="17" t="s">
        <v>245</v>
      </c>
      <c r="H89" s="17" t="s">
        <v>89</v>
      </c>
      <c r="I89" s="17">
        <v>7</v>
      </c>
      <c r="J89" s="17">
        <v>29</v>
      </c>
      <c r="K89" s="17"/>
      <c r="L89" s="17"/>
      <c r="M89" s="17">
        <v>2</v>
      </c>
      <c r="N89" s="27"/>
    </row>
    <row r="90" s="29" customFormat="1" ht="30" customHeight="1" spans="1:14">
      <c r="A90" s="21">
        <v>2.2</v>
      </c>
      <c r="B90" s="19" t="s">
        <v>92</v>
      </c>
      <c r="C90" s="20" t="s">
        <v>93</v>
      </c>
      <c r="D90" s="20">
        <v>30</v>
      </c>
      <c r="E90" s="20" t="s">
        <v>247</v>
      </c>
      <c r="F90" s="20" t="s">
        <v>90</v>
      </c>
      <c r="G90" s="17" t="s">
        <v>245</v>
      </c>
      <c r="H90" s="17" t="s">
        <v>76</v>
      </c>
      <c r="I90" s="17">
        <v>59</v>
      </c>
      <c r="J90" s="17">
        <v>277</v>
      </c>
      <c r="K90" s="17"/>
      <c r="L90" s="17"/>
      <c r="M90" s="17">
        <v>12</v>
      </c>
      <c r="N90" s="27"/>
    </row>
    <row r="91" s="29" customFormat="1" ht="30" customHeight="1" spans="1:14">
      <c r="A91" s="21">
        <v>2.3</v>
      </c>
      <c r="B91" s="19" t="s">
        <v>94</v>
      </c>
      <c r="C91" s="20" t="s">
        <v>95</v>
      </c>
      <c r="D91" s="20">
        <v>40</v>
      </c>
      <c r="E91" s="20" t="s">
        <v>247</v>
      </c>
      <c r="F91" s="20" t="s">
        <v>90</v>
      </c>
      <c r="G91" s="17" t="s">
        <v>245</v>
      </c>
      <c r="H91" s="17" t="s">
        <v>96</v>
      </c>
      <c r="I91" s="17">
        <v>44</v>
      </c>
      <c r="J91" s="17">
        <v>182</v>
      </c>
      <c r="K91" s="17">
        <v>2</v>
      </c>
      <c r="L91" s="17">
        <v>9</v>
      </c>
      <c r="M91" s="17">
        <v>16</v>
      </c>
      <c r="N91" s="27"/>
    </row>
    <row r="92" s="29" customFormat="1" ht="30" customHeight="1" spans="1:14">
      <c r="A92" s="21">
        <v>2.4</v>
      </c>
      <c r="B92" s="19" t="s">
        <v>97</v>
      </c>
      <c r="C92" s="20" t="s">
        <v>98</v>
      </c>
      <c r="D92" s="20">
        <v>20</v>
      </c>
      <c r="E92" s="20" t="s">
        <v>247</v>
      </c>
      <c r="F92" s="20" t="s">
        <v>90</v>
      </c>
      <c r="G92" s="17" t="s">
        <v>245</v>
      </c>
      <c r="H92" s="17" t="s">
        <v>99</v>
      </c>
      <c r="I92" s="17">
        <v>35</v>
      </c>
      <c r="J92" s="17">
        <v>142</v>
      </c>
      <c r="K92" s="17">
        <v>3</v>
      </c>
      <c r="L92" s="17">
        <v>14</v>
      </c>
      <c r="M92" s="17">
        <v>8</v>
      </c>
      <c r="N92" s="27"/>
    </row>
    <row r="93" s="29" customFormat="1" ht="30" customHeight="1" spans="1:14">
      <c r="A93" s="21">
        <v>2.5</v>
      </c>
      <c r="B93" s="19" t="s">
        <v>100</v>
      </c>
      <c r="C93" s="20" t="s">
        <v>98</v>
      </c>
      <c r="D93" s="20">
        <v>20</v>
      </c>
      <c r="E93" s="20" t="s">
        <v>247</v>
      </c>
      <c r="F93" s="20" t="s">
        <v>90</v>
      </c>
      <c r="G93" s="17" t="s">
        <v>245</v>
      </c>
      <c r="H93" s="17" t="s">
        <v>101</v>
      </c>
      <c r="I93" s="17">
        <v>34</v>
      </c>
      <c r="J93" s="17">
        <v>141</v>
      </c>
      <c r="K93" s="17"/>
      <c r="L93" s="17"/>
      <c r="M93" s="17">
        <v>8</v>
      </c>
      <c r="N93" s="27"/>
    </row>
    <row r="94" s="29" customFormat="1" ht="30" customHeight="1" spans="1:14">
      <c r="A94" s="21">
        <v>2.6</v>
      </c>
      <c r="B94" s="19" t="s">
        <v>102</v>
      </c>
      <c r="C94" s="20" t="s">
        <v>93</v>
      </c>
      <c r="D94" s="20">
        <v>30</v>
      </c>
      <c r="E94" s="20" t="s">
        <v>247</v>
      </c>
      <c r="F94" s="20" t="s">
        <v>90</v>
      </c>
      <c r="G94" s="17" t="s">
        <v>245</v>
      </c>
      <c r="H94" s="17" t="s">
        <v>103</v>
      </c>
      <c r="I94" s="17">
        <v>78</v>
      </c>
      <c r="J94" s="17">
        <v>385</v>
      </c>
      <c r="K94" s="17"/>
      <c r="L94" s="17"/>
      <c r="M94" s="17">
        <v>12</v>
      </c>
      <c r="N94" s="27"/>
    </row>
    <row r="95" s="29" customFormat="1" ht="30" customHeight="1" spans="1:14">
      <c r="A95" s="21">
        <v>2.7</v>
      </c>
      <c r="B95" s="19" t="s">
        <v>104</v>
      </c>
      <c r="C95" s="20" t="s">
        <v>93</v>
      </c>
      <c r="D95" s="20">
        <v>30</v>
      </c>
      <c r="E95" s="20" t="s">
        <v>247</v>
      </c>
      <c r="F95" s="20" t="s">
        <v>90</v>
      </c>
      <c r="G95" s="17" t="s">
        <v>245</v>
      </c>
      <c r="H95" s="17" t="s">
        <v>105</v>
      </c>
      <c r="I95" s="17">
        <v>50</v>
      </c>
      <c r="J95" s="17">
        <v>169</v>
      </c>
      <c r="K95" s="17">
        <v>3</v>
      </c>
      <c r="L95" s="17">
        <v>10</v>
      </c>
      <c r="M95" s="17">
        <v>12</v>
      </c>
      <c r="N95" s="27"/>
    </row>
    <row r="96" s="29" customFormat="1" ht="30" customHeight="1" spans="1:14">
      <c r="A96" s="21">
        <v>2.8</v>
      </c>
      <c r="B96" s="19" t="s">
        <v>106</v>
      </c>
      <c r="C96" s="20" t="s">
        <v>93</v>
      </c>
      <c r="D96" s="20">
        <v>30</v>
      </c>
      <c r="E96" s="20" t="s">
        <v>247</v>
      </c>
      <c r="F96" s="20" t="s">
        <v>90</v>
      </c>
      <c r="G96" s="17" t="s">
        <v>245</v>
      </c>
      <c r="H96" s="17" t="s">
        <v>107</v>
      </c>
      <c r="I96" s="17">
        <v>131</v>
      </c>
      <c r="J96" s="17">
        <v>475</v>
      </c>
      <c r="K96" s="17">
        <v>10</v>
      </c>
      <c r="L96" s="17">
        <v>38</v>
      </c>
      <c r="M96" s="17">
        <v>12</v>
      </c>
      <c r="N96" s="27"/>
    </row>
    <row r="97" s="29" customFormat="1" ht="45" customHeight="1" spans="1:14">
      <c r="A97" s="14"/>
      <c r="B97" s="14" t="s">
        <v>248</v>
      </c>
      <c r="C97" s="14" t="s">
        <v>110</v>
      </c>
      <c r="D97" s="14">
        <v>3</v>
      </c>
      <c r="E97" s="14" t="s">
        <v>244</v>
      </c>
      <c r="F97" s="14"/>
      <c r="G97" s="14"/>
      <c r="H97" s="14"/>
      <c r="I97" s="14">
        <f>I98+I99+I100</f>
        <v>191</v>
      </c>
      <c r="J97" s="14">
        <f>J98+J99+J100</f>
        <v>999</v>
      </c>
      <c r="K97" s="14"/>
      <c r="L97" s="14"/>
      <c r="M97" s="14">
        <f>M98+M99+M100</f>
        <v>152</v>
      </c>
      <c r="N97" s="14"/>
    </row>
    <row r="98" s="29" customFormat="1" ht="45" customHeight="1" spans="1:14">
      <c r="A98" s="21">
        <v>3.1</v>
      </c>
      <c r="B98" s="19" t="s">
        <v>112</v>
      </c>
      <c r="C98" s="20" t="s">
        <v>113</v>
      </c>
      <c r="D98" s="20">
        <v>1</v>
      </c>
      <c r="E98" s="20" t="s">
        <v>244</v>
      </c>
      <c r="F98" s="20" t="s">
        <v>115</v>
      </c>
      <c r="G98" s="17" t="s">
        <v>245</v>
      </c>
      <c r="H98" s="17" t="s">
        <v>114</v>
      </c>
      <c r="I98" s="17">
        <v>69</v>
      </c>
      <c r="J98" s="17">
        <v>367</v>
      </c>
      <c r="K98" s="17"/>
      <c r="L98" s="17"/>
      <c r="M98" s="17">
        <v>26</v>
      </c>
      <c r="N98" s="27"/>
    </row>
    <row r="99" s="29" customFormat="1" ht="45" customHeight="1" spans="1:14">
      <c r="A99" s="21">
        <v>3.2</v>
      </c>
      <c r="B99" s="19" t="s">
        <v>116</v>
      </c>
      <c r="C99" s="20" t="s">
        <v>113</v>
      </c>
      <c r="D99" s="20">
        <v>1</v>
      </c>
      <c r="E99" s="20" t="s">
        <v>244</v>
      </c>
      <c r="F99" s="20" t="s">
        <v>115</v>
      </c>
      <c r="G99" s="17" t="s">
        <v>245</v>
      </c>
      <c r="H99" s="17" t="s">
        <v>117</v>
      </c>
      <c r="I99" s="17">
        <v>44</v>
      </c>
      <c r="J99" s="17">
        <v>233</v>
      </c>
      <c r="K99" s="17"/>
      <c r="L99" s="17"/>
      <c r="M99" s="17">
        <v>26</v>
      </c>
      <c r="N99" s="27"/>
    </row>
    <row r="100" s="25" customFormat="1" ht="81" customHeight="1" spans="1:14">
      <c r="A100" s="21">
        <v>3.3</v>
      </c>
      <c r="B100" s="20" t="s">
        <v>118</v>
      </c>
      <c r="C100" s="20" t="s">
        <v>119</v>
      </c>
      <c r="D100" s="20">
        <v>1</v>
      </c>
      <c r="E100" s="20" t="s">
        <v>244</v>
      </c>
      <c r="F100" s="20" t="s">
        <v>249</v>
      </c>
      <c r="G100" s="21" t="s">
        <v>250</v>
      </c>
      <c r="H100" s="17" t="s">
        <v>120</v>
      </c>
      <c r="I100" s="21">
        <v>78</v>
      </c>
      <c r="J100" s="21">
        <v>399</v>
      </c>
      <c r="K100" s="21"/>
      <c r="L100" s="21"/>
      <c r="M100" s="17">
        <v>100</v>
      </c>
      <c r="N100" s="27"/>
    </row>
    <row r="101" s="30" customFormat="1" ht="25" customHeight="1" spans="1:14">
      <c r="A101" s="53" t="s">
        <v>251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="30" customFormat="1" ht="19" customHeight="1" spans="1:14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101:N102"/>
  </mergeCells>
  <pageMargins left="0.786805555555556" right="0.786805555555556" top="0.786805555555556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5"/>
  <sheetViews>
    <sheetView view="pageBreakPreview" zoomScaleNormal="100" topLeftCell="A59" workbookViewId="0">
      <selection activeCell="A47" sqref="A47"/>
    </sheetView>
  </sheetViews>
  <sheetFormatPr defaultColWidth="9" defaultRowHeight="14.25"/>
  <cols>
    <col min="1" max="1" width="7.73333333333333" style="30" customWidth="1"/>
    <col min="2" max="2" width="11" style="69" customWidth="1"/>
    <col min="3" max="3" width="20.875" style="69" customWidth="1"/>
    <col min="4" max="4" width="6.25" style="69" customWidth="1"/>
    <col min="5" max="5" width="6.5" style="69" customWidth="1"/>
    <col min="6" max="6" width="8.88333333333333" style="69" customWidth="1"/>
    <col min="7" max="7" width="9.30833333333333" style="69" customWidth="1"/>
    <col min="8" max="8" width="8.75" style="30" customWidth="1"/>
    <col min="9" max="12" width="7" style="70" customWidth="1"/>
    <col min="13" max="13" width="10.25" style="71" customWidth="1"/>
    <col min="14" max="14" width="12" style="30" customWidth="1"/>
    <col min="15" max="16364" width="9" style="30"/>
  </cols>
  <sheetData>
    <row r="1" s="30" customFormat="1" ht="28.5" spans="1:14">
      <c r="A1" s="72" t="s">
        <v>252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="33" customFormat="1" ht="18" customHeight="1" spans="1:14">
      <c r="A2" s="73" t="s">
        <v>7</v>
      </c>
      <c r="B2" s="73" t="s">
        <v>9</v>
      </c>
      <c r="C2" s="73" t="s">
        <v>10</v>
      </c>
      <c r="D2" s="74" t="s">
        <v>129</v>
      </c>
      <c r="E2" s="74" t="s">
        <v>130</v>
      </c>
      <c r="F2" s="74" t="s">
        <v>131</v>
      </c>
      <c r="G2" s="73" t="s">
        <v>11</v>
      </c>
      <c r="H2" s="73"/>
      <c r="I2" s="73" t="s">
        <v>132</v>
      </c>
      <c r="J2" s="73"/>
      <c r="K2" s="73"/>
      <c r="L2" s="73"/>
      <c r="M2" s="73" t="s">
        <v>133</v>
      </c>
      <c r="N2" s="73" t="s">
        <v>23</v>
      </c>
    </row>
    <row r="3" s="33" customFormat="1" ht="47" customHeight="1" spans="1:14">
      <c r="A3" s="73"/>
      <c r="B3" s="73"/>
      <c r="C3" s="73"/>
      <c r="D3" s="75"/>
      <c r="E3" s="75"/>
      <c r="F3" s="75"/>
      <c r="G3" s="73" t="s">
        <v>134</v>
      </c>
      <c r="H3" s="73" t="s">
        <v>135</v>
      </c>
      <c r="I3" s="73" t="s">
        <v>136</v>
      </c>
      <c r="J3" s="73" t="s">
        <v>137</v>
      </c>
      <c r="K3" s="73" t="s">
        <v>138</v>
      </c>
      <c r="L3" s="73" t="s">
        <v>139</v>
      </c>
      <c r="M3" s="73"/>
      <c r="N3" s="73"/>
    </row>
    <row r="4" s="33" customFormat="1" ht="18" customHeight="1" spans="1:14">
      <c r="A4" s="52" t="s">
        <v>140</v>
      </c>
      <c r="B4" s="50"/>
      <c r="C4" s="50"/>
      <c r="D4" s="50"/>
      <c r="E4" s="50"/>
      <c r="F4" s="50"/>
      <c r="G4" s="50"/>
      <c r="H4" s="52"/>
      <c r="I4" s="52"/>
      <c r="J4" s="52"/>
      <c r="K4" s="52"/>
      <c r="L4" s="52"/>
      <c r="M4" s="52">
        <f>M5</f>
        <v>17.613</v>
      </c>
      <c r="N4" s="52"/>
    </row>
    <row r="5" s="33" customFormat="1" ht="30" customHeight="1" spans="1:14">
      <c r="A5" s="11"/>
      <c r="B5" s="76" t="s">
        <v>28</v>
      </c>
      <c r="C5" s="12"/>
      <c r="D5" s="12"/>
      <c r="E5" s="12"/>
      <c r="F5" s="12"/>
      <c r="G5" s="77"/>
      <c r="H5" s="77"/>
      <c r="I5" s="13"/>
      <c r="J5" s="13"/>
      <c r="K5" s="13"/>
      <c r="L5" s="13"/>
      <c r="M5" s="13">
        <f>M6+M47</f>
        <v>17.613</v>
      </c>
      <c r="N5" s="12"/>
    </row>
    <row r="6" s="30" customFormat="1" ht="30" customHeight="1" spans="1:14">
      <c r="A6" s="78"/>
      <c r="B6" s="79" t="s">
        <v>29</v>
      </c>
      <c r="C6" s="80"/>
      <c r="D6" s="80">
        <f>D7+D19+D29+D44</f>
        <v>352.7</v>
      </c>
      <c r="E6" s="80" t="s">
        <v>141</v>
      </c>
      <c r="F6" s="80"/>
      <c r="G6" s="81"/>
      <c r="H6" s="81"/>
      <c r="I6" s="85"/>
      <c r="J6" s="85"/>
      <c r="K6" s="85"/>
      <c r="L6" s="85"/>
      <c r="M6" s="80">
        <f>M7+M19+M29+M44</f>
        <v>3.967</v>
      </c>
      <c r="N6" s="80"/>
    </row>
    <row r="7" s="30" customFormat="1" ht="30" customHeight="1" spans="1:14">
      <c r="A7" s="89">
        <v>1</v>
      </c>
      <c r="B7" s="82" t="s">
        <v>142</v>
      </c>
      <c r="C7" s="82" t="s">
        <v>49</v>
      </c>
      <c r="D7" s="82">
        <f>D8+D9+D10+D11+D12+D13+D14+D15+D16+D17+D18</f>
        <v>128.6</v>
      </c>
      <c r="E7" s="82" t="s">
        <v>141</v>
      </c>
      <c r="F7" s="82" t="s">
        <v>36</v>
      </c>
      <c r="G7" s="82"/>
      <c r="H7" s="82"/>
      <c r="I7" s="82">
        <f t="shared" ref="I7:M7" si="0">I8+I9+I10+I11+I12+I13+I14+I15+I16+I17+I18</f>
        <v>49</v>
      </c>
      <c r="J7" s="82">
        <f t="shared" si="0"/>
        <v>175</v>
      </c>
      <c r="K7" s="82">
        <f t="shared" si="0"/>
        <v>49</v>
      </c>
      <c r="L7" s="82">
        <f t="shared" si="0"/>
        <v>175</v>
      </c>
      <c r="M7" s="82">
        <f t="shared" si="0"/>
        <v>1.286</v>
      </c>
      <c r="N7" s="82"/>
    </row>
    <row r="8" s="30" customFormat="1" ht="30" customHeight="1" spans="1:14">
      <c r="A8" s="90">
        <v>1.1</v>
      </c>
      <c r="B8" s="21" t="s">
        <v>142</v>
      </c>
      <c r="C8" s="21" t="s">
        <v>143</v>
      </c>
      <c r="D8" s="21">
        <v>41.8</v>
      </c>
      <c r="E8" s="21" t="s">
        <v>141</v>
      </c>
      <c r="F8" s="21" t="s">
        <v>36</v>
      </c>
      <c r="G8" s="21" t="s">
        <v>144</v>
      </c>
      <c r="H8" s="21" t="s">
        <v>145</v>
      </c>
      <c r="I8" s="21">
        <v>22</v>
      </c>
      <c r="J8" s="21">
        <v>80</v>
      </c>
      <c r="K8" s="21">
        <v>22</v>
      </c>
      <c r="L8" s="21">
        <v>80</v>
      </c>
      <c r="M8" s="21">
        <v>0.418</v>
      </c>
      <c r="N8" s="21"/>
    </row>
    <row r="9" s="30" customFormat="1" ht="30" customHeight="1" spans="1:14">
      <c r="A9" s="90">
        <v>1.2</v>
      </c>
      <c r="B9" s="21" t="s">
        <v>142</v>
      </c>
      <c r="C9" s="21" t="s">
        <v>146</v>
      </c>
      <c r="D9" s="21">
        <v>31</v>
      </c>
      <c r="E9" s="21" t="s">
        <v>141</v>
      </c>
      <c r="F9" s="21" t="s">
        <v>36</v>
      </c>
      <c r="G9" s="21" t="s">
        <v>144</v>
      </c>
      <c r="H9" s="21" t="s">
        <v>147</v>
      </c>
      <c r="I9" s="21">
        <v>9</v>
      </c>
      <c r="J9" s="21">
        <v>31</v>
      </c>
      <c r="K9" s="21">
        <v>9</v>
      </c>
      <c r="L9" s="21">
        <v>31</v>
      </c>
      <c r="M9" s="21">
        <v>0.31</v>
      </c>
      <c r="N9" s="21"/>
    </row>
    <row r="10" s="30" customFormat="1" ht="30" customHeight="1" spans="1:14">
      <c r="A10" s="90">
        <v>1.3</v>
      </c>
      <c r="B10" s="21" t="s">
        <v>142</v>
      </c>
      <c r="C10" s="21" t="s">
        <v>148</v>
      </c>
      <c r="D10" s="21">
        <v>23.4</v>
      </c>
      <c r="E10" s="21" t="s">
        <v>141</v>
      </c>
      <c r="F10" s="21" t="s">
        <v>36</v>
      </c>
      <c r="G10" s="21" t="s">
        <v>149</v>
      </c>
      <c r="H10" s="21" t="s">
        <v>107</v>
      </c>
      <c r="I10" s="21">
        <v>8</v>
      </c>
      <c r="J10" s="21">
        <v>31</v>
      </c>
      <c r="K10" s="21">
        <v>8</v>
      </c>
      <c r="L10" s="21">
        <v>31</v>
      </c>
      <c r="M10" s="21">
        <v>0.234</v>
      </c>
      <c r="N10" s="21"/>
    </row>
    <row r="11" s="30" customFormat="1" ht="30" customHeight="1" spans="1:14">
      <c r="A11" s="90">
        <v>1.4</v>
      </c>
      <c r="B11" s="21" t="s">
        <v>142</v>
      </c>
      <c r="C11" s="21" t="s">
        <v>150</v>
      </c>
      <c r="D11" s="21">
        <v>1</v>
      </c>
      <c r="E11" s="21" t="s">
        <v>141</v>
      </c>
      <c r="F11" s="21" t="s">
        <v>36</v>
      </c>
      <c r="G11" s="21" t="s">
        <v>149</v>
      </c>
      <c r="H11" s="21" t="s">
        <v>96</v>
      </c>
      <c r="I11" s="21">
        <v>1</v>
      </c>
      <c r="J11" s="21">
        <v>5</v>
      </c>
      <c r="K11" s="21">
        <v>1</v>
      </c>
      <c r="L11" s="21">
        <v>5</v>
      </c>
      <c r="M11" s="21">
        <v>0.01</v>
      </c>
      <c r="N11" s="21"/>
    </row>
    <row r="12" s="30" customFormat="1" ht="30" customHeight="1" spans="1:14">
      <c r="A12" s="90">
        <v>1.5</v>
      </c>
      <c r="B12" s="21" t="s">
        <v>142</v>
      </c>
      <c r="C12" s="21" t="s">
        <v>151</v>
      </c>
      <c r="D12" s="21">
        <v>4</v>
      </c>
      <c r="E12" s="21" t="s">
        <v>141</v>
      </c>
      <c r="F12" s="21" t="s">
        <v>36</v>
      </c>
      <c r="G12" s="21" t="s">
        <v>152</v>
      </c>
      <c r="H12" s="21" t="s">
        <v>153</v>
      </c>
      <c r="I12" s="21">
        <v>1</v>
      </c>
      <c r="J12" s="21">
        <v>1</v>
      </c>
      <c r="K12" s="21">
        <v>1</v>
      </c>
      <c r="L12" s="21">
        <v>1</v>
      </c>
      <c r="M12" s="21">
        <v>0.04</v>
      </c>
      <c r="N12" s="21"/>
    </row>
    <row r="13" s="30" customFormat="1" ht="30" customHeight="1" spans="1:14">
      <c r="A13" s="90">
        <v>1.6</v>
      </c>
      <c r="B13" s="21" t="s">
        <v>142</v>
      </c>
      <c r="C13" s="21" t="s">
        <v>154</v>
      </c>
      <c r="D13" s="21">
        <v>3</v>
      </c>
      <c r="E13" s="21" t="s">
        <v>141</v>
      </c>
      <c r="F13" s="21" t="s">
        <v>36</v>
      </c>
      <c r="G13" s="21" t="s">
        <v>152</v>
      </c>
      <c r="H13" s="21" t="s">
        <v>155</v>
      </c>
      <c r="I13" s="21">
        <v>2</v>
      </c>
      <c r="J13" s="21">
        <v>5</v>
      </c>
      <c r="K13" s="21">
        <v>2</v>
      </c>
      <c r="L13" s="21">
        <v>5</v>
      </c>
      <c r="M13" s="21">
        <v>0.03</v>
      </c>
      <c r="N13" s="21"/>
    </row>
    <row r="14" s="30" customFormat="1" ht="30" customHeight="1" spans="1:14">
      <c r="A14" s="90">
        <v>1.7</v>
      </c>
      <c r="B14" s="21" t="s">
        <v>142</v>
      </c>
      <c r="C14" s="21" t="s">
        <v>156</v>
      </c>
      <c r="D14" s="21">
        <v>2.3</v>
      </c>
      <c r="E14" s="21" t="s">
        <v>141</v>
      </c>
      <c r="F14" s="21" t="s">
        <v>36</v>
      </c>
      <c r="G14" s="21" t="s">
        <v>152</v>
      </c>
      <c r="H14" s="21" t="s">
        <v>157</v>
      </c>
      <c r="I14" s="21">
        <v>1</v>
      </c>
      <c r="J14" s="21">
        <v>4</v>
      </c>
      <c r="K14" s="21">
        <v>1</v>
      </c>
      <c r="L14" s="21">
        <v>4</v>
      </c>
      <c r="M14" s="21">
        <v>0.023</v>
      </c>
      <c r="N14" s="21"/>
    </row>
    <row r="15" s="30" customFormat="1" ht="30" customHeight="1" spans="1:14">
      <c r="A15" s="90">
        <v>1.8</v>
      </c>
      <c r="B15" s="21" t="s">
        <v>142</v>
      </c>
      <c r="C15" s="21" t="s">
        <v>158</v>
      </c>
      <c r="D15" s="21">
        <v>1</v>
      </c>
      <c r="E15" s="21" t="s">
        <v>141</v>
      </c>
      <c r="F15" s="21" t="s">
        <v>36</v>
      </c>
      <c r="G15" s="21" t="s">
        <v>159</v>
      </c>
      <c r="H15" s="21" t="s">
        <v>160</v>
      </c>
      <c r="I15" s="21">
        <v>1</v>
      </c>
      <c r="J15" s="21">
        <v>3</v>
      </c>
      <c r="K15" s="21">
        <v>1</v>
      </c>
      <c r="L15" s="21">
        <v>3</v>
      </c>
      <c r="M15" s="21">
        <v>0.01</v>
      </c>
      <c r="N15" s="21"/>
    </row>
    <row r="16" s="30" customFormat="1" ht="30" customHeight="1" spans="1:14">
      <c r="A16" s="90">
        <v>1.9</v>
      </c>
      <c r="B16" s="21" t="s">
        <v>142</v>
      </c>
      <c r="C16" s="21" t="s">
        <v>161</v>
      </c>
      <c r="D16" s="21">
        <v>1.1</v>
      </c>
      <c r="E16" s="21" t="s">
        <v>141</v>
      </c>
      <c r="F16" s="21" t="s">
        <v>36</v>
      </c>
      <c r="G16" s="21" t="s">
        <v>159</v>
      </c>
      <c r="H16" s="84" t="s">
        <v>96</v>
      </c>
      <c r="I16" s="21">
        <v>1</v>
      </c>
      <c r="J16" s="21">
        <v>4</v>
      </c>
      <c r="K16" s="21">
        <v>1</v>
      </c>
      <c r="L16" s="21">
        <v>4</v>
      </c>
      <c r="M16" s="21">
        <v>0.011</v>
      </c>
      <c r="N16" s="21"/>
    </row>
    <row r="17" s="30" customFormat="1" ht="30" customHeight="1" spans="1:14">
      <c r="A17" s="90" t="s">
        <v>162</v>
      </c>
      <c r="B17" s="21" t="s">
        <v>142</v>
      </c>
      <c r="C17" s="21" t="s">
        <v>253</v>
      </c>
      <c r="D17" s="21">
        <v>12</v>
      </c>
      <c r="E17" s="21" t="s">
        <v>141</v>
      </c>
      <c r="F17" s="21" t="s">
        <v>36</v>
      </c>
      <c r="G17" s="21" t="s">
        <v>164</v>
      </c>
      <c r="H17" s="21" t="s">
        <v>165</v>
      </c>
      <c r="I17" s="21">
        <v>2</v>
      </c>
      <c r="J17" s="21">
        <v>8</v>
      </c>
      <c r="K17" s="21">
        <v>2</v>
      </c>
      <c r="L17" s="21">
        <v>8</v>
      </c>
      <c r="M17" s="21">
        <v>0.12</v>
      </c>
      <c r="N17" s="21"/>
    </row>
    <row r="18" s="30" customFormat="1" ht="30" customHeight="1" spans="1:14">
      <c r="A18" s="90" t="s">
        <v>166</v>
      </c>
      <c r="B18" s="21" t="s">
        <v>142</v>
      </c>
      <c r="C18" s="21" t="s">
        <v>254</v>
      </c>
      <c r="D18" s="21">
        <v>8</v>
      </c>
      <c r="E18" s="21" t="s">
        <v>141</v>
      </c>
      <c r="F18" s="21" t="s">
        <v>36</v>
      </c>
      <c r="G18" s="21" t="s">
        <v>164</v>
      </c>
      <c r="H18" s="21" t="s">
        <v>168</v>
      </c>
      <c r="I18" s="21">
        <v>1</v>
      </c>
      <c r="J18" s="21">
        <v>3</v>
      </c>
      <c r="K18" s="21">
        <v>1</v>
      </c>
      <c r="L18" s="21">
        <v>3</v>
      </c>
      <c r="M18" s="21">
        <v>0.08</v>
      </c>
      <c r="N18" s="21"/>
    </row>
    <row r="19" s="30" customFormat="1" ht="30" customHeight="1" spans="1:14">
      <c r="A19" s="89">
        <v>2</v>
      </c>
      <c r="B19" s="82" t="s">
        <v>169</v>
      </c>
      <c r="C19" s="82" t="s">
        <v>255</v>
      </c>
      <c r="D19" s="82">
        <f>D20+D21+D22+D23+D24+D25+D26+D27+D28</f>
        <v>91.6</v>
      </c>
      <c r="E19" s="82" t="s">
        <v>141</v>
      </c>
      <c r="F19" s="82" t="s">
        <v>36</v>
      </c>
      <c r="G19" s="82"/>
      <c r="H19" s="82"/>
      <c r="I19" s="82">
        <f t="shared" ref="I19:M19" si="1">I20+I21+I22+I23+I24+I25+I26+I27+I28</f>
        <v>32</v>
      </c>
      <c r="J19" s="82">
        <f t="shared" si="1"/>
        <v>117</v>
      </c>
      <c r="K19" s="82">
        <f t="shared" si="1"/>
        <v>32</v>
      </c>
      <c r="L19" s="82">
        <f t="shared" si="1"/>
        <v>117</v>
      </c>
      <c r="M19" s="82">
        <f t="shared" si="1"/>
        <v>0.916</v>
      </c>
      <c r="N19" s="82"/>
    </row>
    <row r="20" s="30" customFormat="1" ht="30" customHeight="1" spans="1:14">
      <c r="A20" s="91">
        <v>2.1</v>
      </c>
      <c r="B20" s="21" t="s">
        <v>169</v>
      </c>
      <c r="C20" s="21" t="s">
        <v>170</v>
      </c>
      <c r="D20" s="21">
        <v>24.7</v>
      </c>
      <c r="E20" s="21" t="s">
        <v>141</v>
      </c>
      <c r="F20" s="21" t="s">
        <v>36</v>
      </c>
      <c r="G20" s="21" t="s">
        <v>144</v>
      </c>
      <c r="H20" s="21" t="s">
        <v>145</v>
      </c>
      <c r="I20" s="21">
        <v>11</v>
      </c>
      <c r="J20" s="21">
        <v>38</v>
      </c>
      <c r="K20" s="21">
        <v>11</v>
      </c>
      <c r="L20" s="21">
        <v>38</v>
      </c>
      <c r="M20" s="21">
        <v>0.247</v>
      </c>
      <c r="N20" s="88"/>
    </row>
    <row r="21" s="30" customFormat="1" ht="30" customHeight="1" spans="1:14">
      <c r="A21" s="91">
        <v>2.2</v>
      </c>
      <c r="B21" s="21" t="s">
        <v>169</v>
      </c>
      <c r="C21" s="21" t="s">
        <v>171</v>
      </c>
      <c r="D21" s="21">
        <v>25.5</v>
      </c>
      <c r="E21" s="21" t="s">
        <v>141</v>
      </c>
      <c r="F21" s="21" t="s">
        <v>36</v>
      </c>
      <c r="G21" s="21" t="s">
        <v>144</v>
      </c>
      <c r="H21" s="21" t="s">
        <v>147</v>
      </c>
      <c r="I21" s="21">
        <v>7</v>
      </c>
      <c r="J21" s="21">
        <v>24</v>
      </c>
      <c r="K21" s="21">
        <v>7</v>
      </c>
      <c r="L21" s="21">
        <v>24</v>
      </c>
      <c r="M21" s="21">
        <v>0.255</v>
      </c>
      <c r="N21" s="88"/>
    </row>
    <row r="22" s="30" customFormat="1" ht="30" customHeight="1" spans="1:14">
      <c r="A22" s="21">
        <v>2.3</v>
      </c>
      <c r="B22" s="21" t="s">
        <v>169</v>
      </c>
      <c r="C22" s="21" t="s">
        <v>172</v>
      </c>
      <c r="D22" s="21">
        <v>10.1</v>
      </c>
      <c r="E22" s="21" t="s">
        <v>141</v>
      </c>
      <c r="F22" s="21" t="s">
        <v>36</v>
      </c>
      <c r="G22" s="21" t="s">
        <v>149</v>
      </c>
      <c r="H22" s="21" t="s">
        <v>107</v>
      </c>
      <c r="I22" s="21">
        <v>5</v>
      </c>
      <c r="J22" s="21">
        <v>17</v>
      </c>
      <c r="K22" s="21">
        <v>5</v>
      </c>
      <c r="L22" s="21">
        <v>17</v>
      </c>
      <c r="M22" s="21">
        <v>0.101</v>
      </c>
      <c r="N22" s="21"/>
    </row>
    <row r="23" s="30" customFormat="1" ht="30" customHeight="1" spans="1:14">
      <c r="A23" s="21">
        <v>2.4</v>
      </c>
      <c r="B23" s="21" t="s">
        <v>169</v>
      </c>
      <c r="C23" s="21" t="s">
        <v>173</v>
      </c>
      <c r="D23" s="21">
        <v>7.7</v>
      </c>
      <c r="E23" s="21" t="s">
        <v>141</v>
      </c>
      <c r="F23" s="21" t="s">
        <v>36</v>
      </c>
      <c r="G23" s="21" t="s">
        <v>149</v>
      </c>
      <c r="H23" s="21" t="s">
        <v>99</v>
      </c>
      <c r="I23" s="21">
        <v>3</v>
      </c>
      <c r="J23" s="21">
        <v>14</v>
      </c>
      <c r="K23" s="21">
        <v>3</v>
      </c>
      <c r="L23" s="21">
        <v>14</v>
      </c>
      <c r="M23" s="21">
        <v>0.077</v>
      </c>
      <c r="N23" s="21"/>
    </row>
    <row r="24" s="30" customFormat="1" ht="30" customHeight="1" spans="1:14">
      <c r="A24" s="21">
        <v>2.5</v>
      </c>
      <c r="B24" s="21" t="s">
        <v>169</v>
      </c>
      <c r="C24" s="21" t="s">
        <v>174</v>
      </c>
      <c r="D24" s="21">
        <v>15.4</v>
      </c>
      <c r="E24" s="21" t="s">
        <v>141</v>
      </c>
      <c r="F24" s="21" t="s">
        <v>36</v>
      </c>
      <c r="G24" s="21" t="s">
        <v>149</v>
      </c>
      <c r="H24" s="21" t="s">
        <v>96</v>
      </c>
      <c r="I24" s="21">
        <v>2</v>
      </c>
      <c r="J24" s="21">
        <v>9</v>
      </c>
      <c r="K24" s="21">
        <v>2</v>
      </c>
      <c r="L24" s="21">
        <v>9</v>
      </c>
      <c r="M24" s="21">
        <v>0.154</v>
      </c>
      <c r="N24" s="21"/>
    </row>
    <row r="25" s="30" customFormat="1" ht="30" customHeight="1" spans="1:14">
      <c r="A25" s="21">
        <v>2.6</v>
      </c>
      <c r="B25" s="21" t="s">
        <v>169</v>
      </c>
      <c r="C25" s="21" t="s">
        <v>175</v>
      </c>
      <c r="D25" s="21">
        <v>5</v>
      </c>
      <c r="E25" s="21" t="s">
        <v>141</v>
      </c>
      <c r="F25" s="21" t="s">
        <v>36</v>
      </c>
      <c r="G25" s="21" t="s">
        <v>152</v>
      </c>
      <c r="H25" s="21" t="s">
        <v>153</v>
      </c>
      <c r="I25" s="21">
        <v>1</v>
      </c>
      <c r="J25" s="21">
        <v>4</v>
      </c>
      <c r="K25" s="21">
        <v>1</v>
      </c>
      <c r="L25" s="21">
        <v>4</v>
      </c>
      <c r="M25" s="21">
        <v>0.05</v>
      </c>
      <c r="N25" s="21"/>
    </row>
    <row r="26" s="30" customFormat="1" ht="30" customHeight="1" spans="1:14">
      <c r="A26" s="21">
        <v>2.7</v>
      </c>
      <c r="B26" s="21" t="s">
        <v>169</v>
      </c>
      <c r="C26" s="21" t="s">
        <v>158</v>
      </c>
      <c r="D26" s="21">
        <v>1</v>
      </c>
      <c r="E26" s="21" t="s">
        <v>141</v>
      </c>
      <c r="F26" s="21" t="s">
        <v>36</v>
      </c>
      <c r="G26" s="21" t="s">
        <v>152</v>
      </c>
      <c r="H26" s="21" t="s">
        <v>155</v>
      </c>
      <c r="I26" s="21">
        <v>1</v>
      </c>
      <c r="J26" s="21">
        <v>3</v>
      </c>
      <c r="K26" s="21">
        <v>1</v>
      </c>
      <c r="L26" s="21">
        <v>3</v>
      </c>
      <c r="M26" s="21">
        <v>0.01</v>
      </c>
      <c r="N26" s="21"/>
    </row>
    <row r="27" s="30" customFormat="1" ht="30" customHeight="1" spans="1:14">
      <c r="A27" s="21">
        <v>2.8</v>
      </c>
      <c r="B27" s="21" t="s">
        <v>169</v>
      </c>
      <c r="C27" s="21" t="s">
        <v>176</v>
      </c>
      <c r="D27" s="21">
        <v>1.5</v>
      </c>
      <c r="E27" s="21" t="s">
        <v>141</v>
      </c>
      <c r="F27" s="21" t="s">
        <v>36</v>
      </c>
      <c r="G27" s="21" t="s">
        <v>152</v>
      </c>
      <c r="H27" s="21" t="s">
        <v>157</v>
      </c>
      <c r="I27" s="21">
        <v>1</v>
      </c>
      <c r="J27" s="21">
        <v>4</v>
      </c>
      <c r="K27" s="21">
        <v>1</v>
      </c>
      <c r="L27" s="21">
        <v>4</v>
      </c>
      <c r="M27" s="21">
        <v>0.015</v>
      </c>
      <c r="N27" s="21"/>
    </row>
    <row r="28" s="30" customFormat="1" ht="30" customHeight="1" spans="1:14">
      <c r="A28" s="21">
        <v>2.9</v>
      </c>
      <c r="B28" s="21" t="s">
        <v>169</v>
      </c>
      <c r="C28" s="21" t="s">
        <v>177</v>
      </c>
      <c r="D28" s="21">
        <v>0.7</v>
      </c>
      <c r="E28" s="21" t="s">
        <v>141</v>
      </c>
      <c r="F28" s="21" t="s">
        <v>36</v>
      </c>
      <c r="G28" s="21" t="s">
        <v>159</v>
      </c>
      <c r="H28" s="84" t="s">
        <v>96</v>
      </c>
      <c r="I28" s="21">
        <v>1</v>
      </c>
      <c r="J28" s="21">
        <v>4</v>
      </c>
      <c r="K28" s="21">
        <v>1</v>
      </c>
      <c r="L28" s="21">
        <v>4</v>
      </c>
      <c r="M28" s="21">
        <v>0.007</v>
      </c>
      <c r="N28" s="21"/>
    </row>
    <row r="29" s="30" customFormat="1" ht="30" customHeight="1" spans="1:14">
      <c r="A29" s="89">
        <v>4</v>
      </c>
      <c r="B29" s="82" t="s">
        <v>184</v>
      </c>
      <c r="C29" s="82" t="s">
        <v>256</v>
      </c>
      <c r="D29" s="82">
        <f>D30+D31+D32+D33+D34+D35+D36+D37+D38+D39+D40+D41+D42+D43</f>
        <v>121.5</v>
      </c>
      <c r="E29" s="82" t="s">
        <v>141</v>
      </c>
      <c r="F29" s="82" t="s">
        <v>36</v>
      </c>
      <c r="G29" s="82"/>
      <c r="H29" s="82"/>
      <c r="I29" s="82">
        <f t="shared" ref="I29:M29" si="2">I30+I31+I32+I33+I34+I35+I36+I37+I38+I39+I40+I41+I42+I43</f>
        <v>45</v>
      </c>
      <c r="J29" s="82">
        <f t="shared" si="2"/>
        <v>163</v>
      </c>
      <c r="K29" s="82">
        <f t="shared" si="2"/>
        <v>45</v>
      </c>
      <c r="L29" s="82">
        <f t="shared" si="2"/>
        <v>163</v>
      </c>
      <c r="M29" s="82">
        <f t="shared" si="2"/>
        <v>1.215</v>
      </c>
      <c r="N29" s="82"/>
    </row>
    <row r="30" s="30" customFormat="1" ht="30" customHeight="1" spans="1:14">
      <c r="A30" s="21">
        <v>4.1</v>
      </c>
      <c r="B30" s="21" t="s">
        <v>184</v>
      </c>
      <c r="C30" s="21" t="s">
        <v>186</v>
      </c>
      <c r="D30" s="21">
        <v>23.9</v>
      </c>
      <c r="E30" s="21" t="s">
        <v>141</v>
      </c>
      <c r="F30" s="21" t="s">
        <v>36</v>
      </c>
      <c r="G30" s="21" t="s">
        <v>144</v>
      </c>
      <c r="H30" s="21" t="s">
        <v>145</v>
      </c>
      <c r="I30" s="21">
        <v>17</v>
      </c>
      <c r="J30" s="21">
        <v>67</v>
      </c>
      <c r="K30" s="21">
        <v>17</v>
      </c>
      <c r="L30" s="21">
        <v>67</v>
      </c>
      <c r="M30" s="21">
        <v>0.239</v>
      </c>
      <c r="N30" s="21"/>
    </row>
    <row r="31" s="30" customFormat="1" ht="30" customHeight="1" spans="1:14">
      <c r="A31" s="21">
        <v>4.2</v>
      </c>
      <c r="B31" s="21" t="s">
        <v>184</v>
      </c>
      <c r="C31" s="21" t="s">
        <v>187</v>
      </c>
      <c r="D31" s="21">
        <v>33.5</v>
      </c>
      <c r="E31" s="21" t="s">
        <v>141</v>
      </c>
      <c r="F31" s="21" t="s">
        <v>36</v>
      </c>
      <c r="G31" s="21" t="s">
        <v>144</v>
      </c>
      <c r="H31" s="21" t="s">
        <v>147</v>
      </c>
      <c r="I31" s="21">
        <v>8</v>
      </c>
      <c r="J31" s="21">
        <v>26</v>
      </c>
      <c r="K31" s="21">
        <v>8</v>
      </c>
      <c r="L31" s="21">
        <v>26</v>
      </c>
      <c r="M31" s="21">
        <v>0.335</v>
      </c>
      <c r="N31" s="21"/>
    </row>
    <row r="32" s="30" customFormat="1" ht="30" customHeight="1" spans="1:14">
      <c r="A32" s="21">
        <v>4.3</v>
      </c>
      <c r="B32" s="21" t="s">
        <v>184</v>
      </c>
      <c r="C32" s="21" t="s">
        <v>257</v>
      </c>
      <c r="D32" s="21">
        <v>5.5</v>
      </c>
      <c r="E32" s="21" t="s">
        <v>141</v>
      </c>
      <c r="F32" s="21" t="s">
        <v>36</v>
      </c>
      <c r="G32" s="21" t="s">
        <v>149</v>
      </c>
      <c r="H32" s="21" t="s">
        <v>107</v>
      </c>
      <c r="I32" s="21">
        <v>4</v>
      </c>
      <c r="J32" s="21">
        <v>16</v>
      </c>
      <c r="K32" s="21">
        <v>4</v>
      </c>
      <c r="L32" s="21">
        <v>16</v>
      </c>
      <c r="M32" s="21">
        <v>0.055</v>
      </c>
      <c r="N32" s="21"/>
    </row>
    <row r="33" s="30" customFormat="1" ht="30" customHeight="1" spans="1:14">
      <c r="A33" s="21">
        <v>4.4</v>
      </c>
      <c r="B33" s="21" t="s">
        <v>184</v>
      </c>
      <c r="C33" s="21" t="s">
        <v>258</v>
      </c>
      <c r="D33" s="21">
        <v>6.8</v>
      </c>
      <c r="E33" s="21" t="s">
        <v>141</v>
      </c>
      <c r="F33" s="21" t="s">
        <v>36</v>
      </c>
      <c r="G33" s="21" t="s">
        <v>149</v>
      </c>
      <c r="H33" s="84" t="s">
        <v>105</v>
      </c>
      <c r="I33" s="21">
        <v>2</v>
      </c>
      <c r="J33" s="21">
        <v>6</v>
      </c>
      <c r="K33" s="21">
        <v>2</v>
      </c>
      <c r="L33" s="21">
        <v>6</v>
      </c>
      <c r="M33" s="21">
        <v>0.068</v>
      </c>
      <c r="N33" s="21"/>
    </row>
    <row r="34" s="30" customFormat="1" ht="30" customHeight="1" spans="1:14">
      <c r="A34" s="21">
        <v>4.5</v>
      </c>
      <c r="B34" s="21" t="s">
        <v>184</v>
      </c>
      <c r="C34" s="21" t="s">
        <v>190</v>
      </c>
      <c r="D34" s="21">
        <v>9</v>
      </c>
      <c r="E34" s="21" t="s">
        <v>141</v>
      </c>
      <c r="F34" s="21" t="s">
        <v>36</v>
      </c>
      <c r="G34" s="21" t="s">
        <v>149</v>
      </c>
      <c r="H34" s="21" t="s">
        <v>99</v>
      </c>
      <c r="I34" s="21">
        <v>3</v>
      </c>
      <c r="J34" s="21">
        <v>14</v>
      </c>
      <c r="K34" s="21">
        <v>3</v>
      </c>
      <c r="L34" s="21">
        <v>14</v>
      </c>
      <c r="M34" s="21">
        <v>0.09</v>
      </c>
      <c r="N34" s="21"/>
    </row>
    <row r="35" s="30" customFormat="1" ht="30" customHeight="1" spans="1:14">
      <c r="A35" s="21">
        <v>4.6</v>
      </c>
      <c r="B35" s="21" t="s">
        <v>184</v>
      </c>
      <c r="C35" s="21" t="s">
        <v>191</v>
      </c>
      <c r="D35" s="21">
        <v>13</v>
      </c>
      <c r="E35" s="21" t="s">
        <v>141</v>
      </c>
      <c r="F35" s="21" t="s">
        <v>36</v>
      </c>
      <c r="G35" s="21" t="s">
        <v>149</v>
      </c>
      <c r="H35" s="21" t="s">
        <v>96</v>
      </c>
      <c r="I35" s="21">
        <v>2</v>
      </c>
      <c r="J35" s="21">
        <v>9</v>
      </c>
      <c r="K35" s="21">
        <v>2</v>
      </c>
      <c r="L35" s="21">
        <v>9</v>
      </c>
      <c r="M35" s="21">
        <v>0.13</v>
      </c>
      <c r="N35" s="21"/>
    </row>
    <row r="36" s="30" customFormat="1" ht="30" customHeight="1" spans="1:14">
      <c r="A36" s="21">
        <v>4.7</v>
      </c>
      <c r="B36" s="21" t="s">
        <v>184</v>
      </c>
      <c r="C36" s="21" t="s">
        <v>192</v>
      </c>
      <c r="D36" s="21">
        <v>2</v>
      </c>
      <c r="E36" s="21" t="s">
        <v>141</v>
      </c>
      <c r="F36" s="21" t="s">
        <v>36</v>
      </c>
      <c r="G36" s="21" t="s">
        <v>152</v>
      </c>
      <c r="H36" s="21" t="s">
        <v>153</v>
      </c>
      <c r="I36" s="21">
        <v>1</v>
      </c>
      <c r="J36" s="21">
        <v>1</v>
      </c>
      <c r="K36" s="21">
        <v>1</v>
      </c>
      <c r="L36" s="21">
        <v>1</v>
      </c>
      <c r="M36" s="21">
        <v>0.02</v>
      </c>
      <c r="N36" s="21"/>
    </row>
    <row r="37" s="30" customFormat="1" ht="30" customHeight="1" spans="1:14">
      <c r="A37" s="21">
        <v>4.8</v>
      </c>
      <c r="B37" s="21" t="s">
        <v>184</v>
      </c>
      <c r="C37" s="21" t="s">
        <v>259</v>
      </c>
      <c r="D37" s="21">
        <v>3</v>
      </c>
      <c r="E37" s="21" t="s">
        <v>141</v>
      </c>
      <c r="F37" s="21" t="s">
        <v>36</v>
      </c>
      <c r="G37" s="21" t="s">
        <v>152</v>
      </c>
      <c r="H37" s="21" t="s">
        <v>155</v>
      </c>
      <c r="I37" s="21">
        <v>2</v>
      </c>
      <c r="J37" s="21">
        <v>5</v>
      </c>
      <c r="K37" s="21">
        <v>2</v>
      </c>
      <c r="L37" s="21">
        <v>5</v>
      </c>
      <c r="M37" s="21">
        <v>0.03</v>
      </c>
      <c r="N37" s="21"/>
    </row>
    <row r="38" s="30" customFormat="1" ht="30" customHeight="1" spans="1:14">
      <c r="A38" s="21">
        <v>4.9</v>
      </c>
      <c r="B38" s="21" t="s">
        <v>184</v>
      </c>
      <c r="C38" s="21" t="s">
        <v>194</v>
      </c>
      <c r="D38" s="21">
        <v>10</v>
      </c>
      <c r="E38" s="21" t="s">
        <v>141</v>
      </c>
      <c r="F38" s="21" t="s">
        <v>36</v>
      </c>
      <c r="G38" s="21" t="s">
        <v>152</v>
      </c>
      <c r="H38" s="21" t="s">
        <v>157</v>
      </c>
      <c r="I38" s="21">
        <v>1</v>
      </c>
      <c r="J38" s="21">
        <v>4</v>
      </c>
      <c r="K38" s="21">
        <v>1</v>
      </c>
      <c r="L38" s="21">
        <v>4</v>
      </c>
      <c r="M38" s="21">
        <v>0.1</v>
      </c>
      <c r="N38" s="21"/>
    </row>
    <row r="39" s="30" customFormat="1" ht="30" customHeight="1" spans="1:14">
      <c r="A39" s="83" t="s">
        <v>195</v>
      </c>
      <c r="B39" s="21" t="s">
        <v>184</v>
      </c>
      <c r="C39" s="21" t="s">
        <v>196</v>
      </c>
      <c r="D39" s="21">
        <v>3.2</v>
      </c>
      <c r="E39" s="21" t="s">
        <v>141</v>
      </c>
      <c r="F39" s="21" t="s">
        <v>36</v>
      </c>
      <c r="G39" s="21" t="s">
        <v>159</v>
      </c>
      <c r="H39" s="84" t="s">
        <v>96</v>
      </c>
      <c r="I39" s="21">
        <v>1</v>
      </c>
      <c r="J39" s="21">
        <v>4</v>
      </c>
      <c r="K39" s="21">
        <v>1</v>
      </c>
      <c r="L39" s="21">
        <v>4</v>
      </c>
      <c r="M39" s="21">
        <v>0.032</v>
      </c>
      <c r="N39" s="21"/>
    </row>
    <row r="40" s="30" customFormat="1" ht="30" customHeight="1" spans="1:14">
      <c r="A40" s="83" t="s">
        <v>197</v>
      </c>
      <c r="B40" s="21" t="s">
        <v>184</v>
      </c>
      <c r="C40" s="21" t="s">
        <v>198</v>
      </c>
      <c r="D40" s="21">
        <v>4.6</v>
      </c>
      <c r="E40" s="21" t="s">
        <v>141</v>
      </c>
      <c r="F40" s="21" t="s">
        <v>36</v>
      </c>
      <c r="G40" s="21" t="s">
        <v>164</v>
      </c>
      <c r="H40" s="21" t="s">
        <v>165</v>
      </c>
      <c r="I40" s="21">
        <v>1</v>
      </c>
      <c r="J40" s="21">
        <v>3</v>
      </c>
      <c r="K40" s="21">
        <v>1</v>
      </c>
      <c r="L40" s="21">
        <v>3</v>
      </c>
      <c r="M40" s="21">
        <v>0.046</v>
      </c>
      <c r="N40" s="21"/>
    </row>
    <row r="41" s="30" customFormat="1" ht="30" customHeight="1" spans="1:14">
      <c r="A41" s="83" t="s">
        <v>199</v>
      </c>
      <c r="B41" s="21" t="s">
        <v>184</v>
      </c>
      <c r="C41" s="21" t="s">
        <v>193</v>
      </c>
      <c r="D41" s="21">
        <v>2</v>
      </c>
      <c r="E41" s="21" t="s">
        <v>141</v>
      </c>
      <c r="F41" s="21" t="s">
        <v>36</v>
      </c>
      <c r="G41" s="21" t="s">
        <v>164</v>
      </c>
      <c r="H41" s="21" t="s">
        <v>168</v>
      </c>
      <c r="I41" s="21">
        <v>1</v>
      </c>
      <c r="J41" s="21">
        <v>3</v>
      </c>
      <c r="K41" s="21">
        <v>1</v>
      </c>
      <c r="L41" s="21">
        <v>3</v>
      </c>
      <c r="M41" s="21">
        <v>0.02</v>
      </c>
      <c r="N41" s="21"/>
    </row>
    <row r="42" s="30" customFormat="1" ht="30" customHeight="1" spans="1:14">
      <c r="A42" s="83" t="s">
        <v>200</v>
      </c>
      <c r="B42" s="21" t="s">
        <v>184</v>
      </c>
      <c r="C42" s="21" t="s">
        <v>260</v>
      </c>
      <c r="D42" s="21">
        <v>3</v>
      </c>
      <c r="E42" s="21" t="s">
        <v>141</v>
      </c>
      <c r="F42" s="21" t="s">
        <v>36</v>
      </c>
      <c r="G42" s="21" t="s">
        <v>201</v>
      </c>
      <c r="H42" s="21" t="s">
        <v>202</v>
      </c>
      <c r="I42" s="21">
        <v>1</v>
      </c>
      <c r="J42" s="21">
        <v>3</v>
      </c>
      <c r="K42" s="21">
        <v>1</v>
      </c>
      <c r="L42" s="21">
        <v>3</v>
      </c>
      <c r="M42" s="21">
        <v>0.03</v>
      </c>
      <c r="N42" s="21"/>
    </row>
    <row r="43" s="30" customFormat="1" ht="30" customHeight="1" spans="1:14">
      <c r="A43" s="83" t="s">
        <v>203</v>
      </c>
      <c r="B43" s="21" t="s">
        <v>184</v>
      </c>
      <c r="C43" s="21" t="s">
        <v>204</v>
      </c>
      <c r="D43" s="21">
        <v>2</v>
      </c>
      <c r="E43" s="21" t="s">
        <v>141</v>
      </c>
      <c r="F43" s="21" t="s">
        <v>36</v>
      </c>
      <c r="G43" s="21" t="s">
        <v>205</v>
      </c>
      <c r="H43" s="21" t="s">
        <v>206</v>
      </c>
      <c r="I43" s="21">
        <v>1</v>
      </c>
      <c r="J43" s="21">
        <v>2</v>
      </c>
      <c r="K43" s="21">
        <v>1</v>
      </c>
      <c r="L43" s="21">
        <v>2</v>
      </c>
      <c r="M43" s="21">
        <v>0.02</v>
      </c>
      <c r="N43" s="21"/>
    </row>
    <row r="44" s="30" customFormat="1" ht="30" customHeight="1" spans="1:14">
      <c r="A44" s="89">
        <v>5</v>
      </c>
      <c r="B44" s="82" t="s">
        <v>46</v>
      </c>
      <c r="C44" s="82" t="s">
        <v>51</v>
      </c>
      <c r="D44" s="82">
        <f>D45+D46</f>
        <v>11</v>
      </c>
      <c r="E44" s="82" t="s">
        <v>141</v>
      </c>
      <c r="F44" s="82" t="s">
        <v>48</v>
      </c>
      <c r="G44" s="82"/>
      <c r="H44" s="82"/>
      <c r="I44" s="82">
        <f t="shared" ref="I44:M44" si="3">I45+I46</f>
        <v>4</v>
      </c>
      <c r="J44" s="82">
        <f t="shared" si="3"/>
        <v>17</v>
      </c>
      <c r="K44" s="82">
        <f t="shared" si="3"/>
        <v>4</v>
      </c>
      <c r="L44" s="82">
        <f t="shared" si="3"/>
        <v>17</v>
      </c>
      <c r="M44" s="82">
        <f t="shared" si="3"/>
        <v>0.55</v>
      </c>
      <c r="N44" s="82"/>
    </row>
    <row r="45" s="30" customFormat="1" ht="30" customHeight="1" spans="1:14">
      <c r="A45" s="21">
        <v>5.1</v>
      </c>
      <c r="B45" s="21" t="s">
        <v>207</v>
      </c>
      <c r="C45" s="21" t="s">
        <v>209</v>
      </c>
      <c r="D45" s="21">
        <v>9</v>
      </c>
      <c r="E45" s="21" t="s">
        <v>141</v>
      </c>
      <c r="F45" s="21" t="s">
        <v>48</v>
      </c>
      <c r="G45" s="21" t="s">
        <v>149</v>
      </c>
      <c r="H45" s="21" t="s">
        <v>99</v>
      </c>
      <c r="I45" s="21">
        <v>3</v>
      </c>
      <c r="J45" s="21">
        <v>14</v>
      </c>
      <c r="K45" s="21">
        <v>3</v>
      </c>
      <c r="L45" s="21">
        <v>14</v>
      </c>
      <c r="M45" s="21">
        <v>0.45</v>
      </c>
      <c r="N45" s="21"/>
    </row>
    <row r="46" s="30" customFormat="1" ht="30" customHeight="1" spans="1:14">
      <c r="A46" s="21">
        <v>5.2</v>
      </c>
      <c r="B46" s="21" t="s">
        <v>207</v>
      </c>
      <c r="C46" s="21" t="s">
        <v>212</v>
      </c>
      <c r="D46" s="21">
        <v>2</v>
      </c>
      <c r="E46" s="21" t="s">
        <v>141</v>
      </c>
      <c r="F46" s="21" t="s">
        <v>48</v>
      </c>
      <c r="G46" s="21" t="s">
        <v>201</v>
      </c>
      <c r="H46" s="21" t="s">
        <v>202</v>
      </c>
      <c r="I46" s="21">
        <v>1</v>
      </c>
      <c r="J46" s="21">
        <v>3</v>
      </c>
      <c r="K46" s="21">
        <v>1</v>
      </c>
      <c r="L46" s="21">
        <v>3</v>
      </c>
      <c r="M46" s="21">
        <v>0.1</v>
      </c>
      <c r="N46" s="21"/>
    </row>
    <row r="47" s="30" customFormat="1" ht="30" customHeight="1" spans="1:14">
      <c r="A47" s="85"/>
      <c r="B47" s="86" t="s">
        <v>52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>
        <f>M48+M50+M67+M65</f>
        <v>13.646</v>
      </c>
      <c r="N47" s="85"/>
    </row>
    <row r="48" s="30" customFormat="1" ht="30" customHeight="1" spans="1:14">
      <c r="A48" s="89">
        <v>1</v>
      </c>
      <c r="B48" s="82" t="s">
        <v>55</v>
      </c>
      <c r="C48" s="82" t="s">
        <v>56</v>
      </c>
      <c r="D48" s="82">
        <v>6</v>
      </c>
      <c r="E48" s="82" t="s">
        <v>213</v>
      </c>
      <c r="F48" s="82" t="s">
        <v>57</v>
      </c>
      <c r="G48" s="82"/>
      <c r="H48" s="82"/>
      <c r="I48" s="82">
        <v>1</v>
      </c>
      <c r="J48" s="82">
        <v>3</v>
      </c>
      <c r="K48" s="82"/>
      <c r="L48" s="82"/>
      <c r="M48" s="82">
        <v>0.6</v>
      </c>
      <c r="N48" s="82"/>
    </row>
    <row r="49" s="30" customFormat="1" ht="30" customHeight="1" spans="1:14">
      <c r="A49" s="21">
        <v>1.1</v>
      </c>
      <c r="B49" s="21"/>
      <c r="C49" s="21" t="s">
        <v>56</v>
      </c>
      <c r="D49" s="21">
        <v>6</v>
      </c>
      <c r="E49" s="21" t="s">
        <v>213</v>
      </c>
      <c r="F49" s="21" t="s">
        <v>57</v>
      </c>
      <c r="G49" s="21" t="s">
        <v>159</v>
      </c>
      <c r="H49" s="21" t="s">
        <v>160</v>
      </c>
      <c r="I49" s="21">
        <v>1</v>
      </c>
      <c r="J49" s="21">
        <v>3</v>
      </c>
      <c r="K49" s="21"/>
      <c r="L49" s="21"/>
      <c r="M49" s="21">
        <v>0.6</v>
      </c>
      <c r="N49" s="21"/>
    </row>
    <row r="50" s="30" customFormat="1" ht="30" customHeight="1" spans="1:14">
      <c r="A50" s="89">
        <v>2</v>
      </c>
      <c r="B50" s="82" t="s">
        <v>58</v>
      </c>
      <c r="C50" s="82" t="s">
        <v>66</v>
      </c>
      <c r="D50" s="82">
        <f>D51+D52+D53+D54+D55+D56+D57+D58+D59+D60+D61+D62+D63+D64</f>
        <v>211</v>
      </c>
      <c r="E50" s="82" t="s">
        <v>214</v>
      </c>
      <c r="F50" s="82" t="s">
        <v>60</v>
      </c>
      <c r="G50" s="82"/>
      <c r="H50" s="82"/>
      <c r="I50" s="82">
        <f t="shared" ref="I50:M50" si="4">I51+I52+I53+I54+I55+I56+I57+I58+I59+I60+I61+I62+I63+I64</f>
        <v>51</v>
      </c>
      <c r="J50" s="82">
        <f t="shared" si="4"/>
        <v>175</v>
      </c>
      <c r="K50" s="82">
        <f t="shared" si="4"/>
        <v>51</v>
      </c>
      <c r="L50" s="82">
        <f t="shared" si="4"/>
        <v>175</v>
      </c>
      <c r="M50" s="82">
        <f t="shared" si="4"/>
        <v>10.55</v>
      </c>
      <c r="N50" s="82"/>
    </row>
    <row r="51" s="30" customFormat="1" ht="30" customHeight="1" spans="1:14">
      <c r="A51" s="91">
        <v>2.1</v>
      </c>
      <c r="B51" s="21" t="s">
        <v>215</v>
      </c>
      <c r="C51" s="21" t="s">
        <v>216</v>
      </c>
      <c r="D51" s="21">
        <v>29</v>
      </c>
      <c r="E51" s="21" t="s">
        <v>214</v>
      </c>
      <c r="F51" s="21" t="s">
        <v>60</v>
      </c>
      <c r="G51" s="21" t="s">
        <v>144</v>
      </c>
      <c r="H51" s="21" t="s">
        <v>145</v>
      </c>
      <c r="I51" s="21">
        <v>15</v>
      </c>
      <c r="J51" s="21">
        <v>45</v>
      </c>
      <c r="K51" s="21">
        <v>15</v>
      </c>
      <c r="L51" s="21">
        <v>45</v>
      </c>
      <c r="M51" s="21">
        <v>1.45</v>
      </c>
      <c r="N51" s="88"/>
    </row>
    <row r="52" s="30" customFormat="1" ht="30" customHeight="1" spans="1:14">
      <c r="A52" s="91">
        <v>2.2</v>
      </c>
      <c r="B52" s="21" t="s">
        <v>215</v>
      </c>
      <c r="C52" s="21" t="s">
        <v>217</v>
      </c>
      <c r="D52" s="21">
        <v>18</v>
      </c>
      <c r="E52" s="21" t="s">
        <v>214</v>
      </c>
      <c r="F52" s="21" t="s">
        <v>60</v>
      </c>
      <c r="G52" s="21" t="s">
        <v>144</v>
      </c>
      <c r="H52" s="21" t="s">
        <v>147</v>
      </c>
      <c r="I52" s="21">
        <v>9</v>
      </c>
      <c r="J52" s="21">
        <v>31</v>
      </c>
      <c r="K52" s="21">
        <v>9</v>
      </c>
      <c r="L52" s="21">
        <v>31</v>
      </c>
      <c r="M52" s="21">
        <v>0.9</v>
      </c>
      <c r="N52" s="88"/>
    </row>
    <row r="53" s="30" customFormat="1" ht="30" customHeight="1" spans="1:14">
      <c r="A53" s="91">
        <v>2.3</v>
      </c>
      <c r="B53" s="21" t="s">
        <v>215</v>
      </c>
      <c r="C53" s="21" t="s">
        <v>218</v>
      </c>
      <c r="D53" s="21">
        <v>71</v>
      </c>
      <c r="E53" s="21" t="s">
        <v>214</v>
      </c>
      <c r="F53" s="21" t="s">
        <v>60</v>
      </c>
      <c r="G53" s="21" t="s">
        <v>149</v>
      </c>
      <c r="H53" s="21" t="s">
        <v>107</v>
      </c>
      <c r="I53" s="21">
        <v>10</v>
      </c>
      <c r="J53" s="21">
        <v>38</v>
      </c>
      <c r="K53" s="21">
        <v>10</v>
      </c>
      <c r="L53" s="21">
        <v>38</v>
      </c>
      <c r="M53" s="21">
        <v>3.55</v>
      </c>
      <c r="N53" s="21"/>
    </row>
    <row r="54" s="30" customFormat="1" ht="30" customHeight="1" spans="1:14">
      <c r="A54" s="91">
        <v>2.4</v>
      </c>
      <c r="B54" s="21" t="s">
        <v>215</v>
      </c>
      <c r="C54" s="21" t="s">
        <v>219</v>
      </c>
      <c r="D54" s="21">
        <v>23</v>
      </c>
      <c r="E54" s="21" t="s">
        <v>214</v>
      </c>
      <c r="F54" s="21" t="s">
        <v>60</v>
      </c>
      <c r="G54" s="21" t="s">
        <v>149</v>
      </c>
      <c r="H54" s="84" t="s">
        <v>105</v>
      </c>
      <c r="I54" s="21">
        <v>3</v>
      </c>
      <c r="J54" s="21">
        <v>10</v>
      </c>
      <c r="K54" s="21">
        <v>3</v>
      </c>
      <c r="L54" s="21">
        <v>10</v>
      </c>
      <c r="M54" s="21">
        <v>1.15</v>
      </c>
      <c r="N54" s="21"/>
    </row>
    <row r="55" s="30" customFormat="1" ht="30" customHeight="1" spans="1:14">
      <c r="A55" s="91">
        <v>2.5</v>
      </c>
      <c r="B55" s="21" t="s">
        <v>215</v>
      </c>
      <c r="C55" s="21" t="s">
        <v>220</v>
      </c>
      <c r="D55" s="21">
        <v>12</v>
      </c>
      <c r="E55" s="21" t="s">
        <v>214</v>
      </c>
      <c r="F55" s="21" t="s">
        <v>60</v>
      </c>
      <c r="G55" s="21" t="s">
        <v>149</v>
      </c>
      <c r="H55" s="21" t="s">
        <v>99</v>
      </c>
      <c r="I55" s="21">
        <v>3</v>
      </c>
      <c r="J55" s="21">
        <v>14</v>
      </c>
      <c r="K55" s="21">
        <v>3</v>
      </c>
      <c r="L55" s="21">
        <v>14</v>
      </c>
      <c r="M55" s="21">
        <v>0.6</v>
      </c>
      <c r="N55" s="21"/>
    </row>
    <row r="56" s="30" customFormat="1" ht="30" customHeight="1" spans="1:14">
      <c r="A56" s="91">
        <v>2.6</v>
      </c>
      <c r="B56" s="21" t="s">
        <v>215</v>
      </c>
      <c r="C56" s="21" t="s">
        <v>221</v>
      </c>
      <c r="D56" s="21">
        <v>15</v>
      </c>
      <c r="E56" s="21" t="s">
        <v>214</v>
      </c>
      <c r="F56" s="21" t="s">
        <v>60</v>
      </c>
      <c r="G56" s="21" t="s">
        <v>149</v>
      </c>
      <c r="H56" s="21" t="s">
        <v>96</v>
      </c>
      <c r="I56" s="21">
        <v>2</v>
      </c>
      <c r="J56" s="21">
        <v>9</v>
      </c>
      <c r="K56" s="21">
        <v>2</v>
      </c>
      <c r="L56" s="21">
        <v>9</v>
      </c>
      <c r="M56" s="21">
        <v>0.75</v>
      </c>
      <c r="N56" s="21"/>
    </row>
    <row r="57" s="30" customFormat="1" ht="30" customHeight="1" spans="1:14">
      <c r="A57" s="91">
        <v>2.7</v>
      </c>
      <c r="B57" s="21" t="s">
        <v>215</v>
      </c>
      <c r="C57" s="21" t="s">
        <v>222</v>
      </c>
      <c r="D57" s="21">
        <v>6</v>
      </c>
      <c r="E57" s="21" t="s">
        <v>214</v>
      </c>
      <c r="F57" s="21" t="s">
        <v>60</v>
      </c>
      <c r="G57" s="21" t="s">
        <v>152</v>
      </c>
      <c r="H57" s="21" t="s">
        <v>153</v>
      </c>
      <c r="I57" s="21">
        <v>1</v>
      </c>
      <c r="J57" s="21">
        <v>4</v>
      </c>
      <c r="K57" s="21">
        <v>1</v>
      </c>
      <c r="L57" s="21">
        <v>4</v>
      </c>
      <c r="M57" s="21">
        <v>0.3</v>
      </c>
      <c r="N57" s="21"/>
    </row>
    <row r="58" s="30" customFormat="1" ht="30" customHeight="1" spans="1:14">
      <c r="A58" s="91">
        <v>2.8</v>
      </c>
      <c r="B58" s="21" t="s">
        <v>215</v>
      </c>
      <c r="C58" s="21" t="s">
        <v>223</v>
      </c>
      <c r="D58" s="21">
        <v>7</v>
      </c>
      <c r="E58" s="21" t="s">
        <v>214</v>
      </c>
      <c r="F58" s="21" t="s">
        <v>60</v>
      </c>
      <c r="G58" s="21" t="s">
        <v>152</v>
      </c>
      <c r="H58" s="21" t="s">
        <v>155</v>
      </c>
      <c r="I58" s="21">
        <v>2</v>
      </c>
      <c r="J58" s="21">
        <v>5</v>
      </c>
      <c r="K58" s="21">
        <v>2</v>
      </c>
      <c r="L58" s="21">
        <v>5</v>
      </c>
      <c r="M58" s="21">
        <v>0.35</v>
      </c>
      <c r="N58" s="21"/>
    </row>
    <row r="59" s="30" customFormat="1" ht="30" customHeight="1" spans="1:14">
      <c r="A59" s="91">
        <v>2.9</v>
      </c>
      <c r="B59" s="21" t="s">
        <v>215</v>
      </c>
      <c r="C59" s="21" t="s">
        <v>224</v>
      </c>
      <c r="D59" s="21">
        <v>5</v>
      </c>
      <c r="E59" s="21" t="s">
        <v>214</v>
      </c>
      <c r="F59" s="21" t="s">
        <v>60</v>
      </c>
      <c r="G59" s="21" t="s">
        <v>152</v>
      </c>
      <c r="H59" s="21" t="s">
        <v>157</v>
      </c>
      <c r="I59" s="21">
        <v>1</v>
      </c>
      <c r="J59" s="21">
        <v>4</v>
      </c>
      <c r="K59" s="21">
        <v>1</v>
      </c>
      <c r="L59" s="21">
        <v>4</v>
      </c>
      <c r="M59" s="21">
        <v>0.25</v>
      </c>
      <c r="N59" s="21"/>
    </row>
    <row r="60" s="30" customFormat="1" ht="30" customHeight="1" spans="1:14">
      <c r="A60" s="90" t="s">
        <v>225</v>
      </c>
      <c r="B60" s="21" t="s">
        <v>215</v>
      </c>
      <c r="C60" s="21" t="s">
        <v>226</v>
      </c>
      <c r="D60" s="21">
        <v>10</v>
      </c>
      <c r="E60" s="21" t="s">
        <v>214</v>
      </c>
      <c r="F60" s="21" t="s">
        <v>60</v>
      </c>
      <c r="G60" s="21" t="s">
        <v>159</v>
      </c>
      <c r="H60" s="21" t="s">
        <v>160</v>
      </c>
      <c r="I60" s="21">
        <v>1</v>
      </c>
      <c r="J60" s="21">
        <v>3</v>
      </c>
      <c r="K60" s="21">
        <v>1</v>
      </c>
      <c r="L60" s="21">
        <v>3</v>
      </c>
      <c r="M60" s="21">
        <v>0.5</v>
      </c>
      <c r="N60" s="21"/>
    </row>
    <row r="61" s="30" customFormat="1" ht="30" customHeight="1" spans="1:14">
      <c r="A61" s="90" t="s">
        <v>227</v>
      </c>
      <c r="B61" s="21" t="s">
        <v>215</v>
      </c>
      <c r="C61" s="21" t="s">
        <v>228</v>
      </c>
      <c r="D61" s="21">
        <v>3</v>
      </c>
      <c r="E61" s="21" t="s">
        <v>214</v>
      </c>
      <c r="F61" s="21" t="s">
        <v>60</v>
      </c>
      <c r="G61" s="21" t="s">
        <v>159</v>
      </c>
      <c r="H61" s="84" t="s">
        <v>96</v>
      </c>
      <c r="I61" s="21">
        <v>1</v>
      </c>
      <c r="J61" s="21">
        <v>4</v>
      </c>
      <c r="K61" s="21">
        <v>1</v>
      </c>
      <c r="L61" s="21">
        <v>4</v>
      </c>
      <c r="M61" s="21">
        <v>0.15</v>
      </c>
      <c r="N61" s="21"/>
    </row>
    <row r="62" s="30" customFormat="1" ht="30" customHeight="1" spans="1:14">
      <c r="A62" s="90" t="s">
        <v>229</v>
      </c>
      <c r="B62" s="21" t="s">
        <v>215</v>
      </c>
      <c r="C62" s="21" t="s">
        <v>230</v>
      </c>
      <c r="D62" s="21">
        <v>4</v>
      </c>
      <c r="E62" s="21" t="s">
        <v>214</v>
      </c>
      <c r="F62" s="21" t="s">
        <v>60</v>
      </c>
      <c r="G62" s="21" t="s">
        <v>164</v>
      </c>
      <c r="H62" s="21" t="s">
        <v>165</v>
      </c>
      <c r="I62" s="21">
        <v>1</v>
      </c>
      <c r="J62" s="21">
        <v>3</v>
      </c>
      <c r="K62" s="21">
        <v>1</v>
      </c>
      <c r="L62" s="21">
        <v>3</v>
      </c>
      <c r="M62" s="21">
        <v>0.2</v>
      </c>
      <c r="N62" s="21"/>
    </row>
    <row r="63" s="30" customFormat="1" ht="30" customHeight="1" spans="1:14">
      <c r="A63" s="90" t="s">
        <v>231</v>
      </c>
      <c r="B63" s="21" t="s">
        <v>215</v>
      </c>
      <c r="C63" s="21" t="s">
        <v>230</v>
      </c>
      <c r="D63" s="21">
        <v>4</v>
      </c>
      <c r="E63" s="21" t="s">
        <v>214</v>
      </c>
      <c r="F63" s="21" t="s">
        <v>60</v>
      </c>
      <c r="G63" s="21" t="s">
        <v>201</v>
      </c>
      <c r="H63" s="21" t="s">
        <v>202</v>
      </c>
      <c r="I63" s="21">
        <v>1</v>
      </c>
      <c r="J63" s="21">
        <v>3</v>
      </c>
      <c r="K63" s="21">
        <v>1</v>
      </c>
      <c r="L63" s="21">
        <v>3</v>
      </c>
      <c r="M63" s="21">
        <v>0.2</v>
      </c>
      <c r="N63" s="21"/>
    </row>
    <row r="64" s="30" customFormat="1" ht="30" customHeight="1" spans="1:14">
      <c r="A64" s="91">
        <v>2.14</v>
      </c>
      <c r="B64" s="21" t="s">
        <v>215</v>
      </c>
      <c r="C64" s="21" t="s">
        <v>233</v>
      </c>
      <c r="D64" s="21">
        <v>4</v>
      </c>
      <c r="E64" s="21" t="s">
        <v>214</v>
      </c>
      <c r="F64" s="21" t="s">
        <v>60</v>
      </c>
      <c r="G64" s="21" t="s">
        <v>205</v>
      </c>
      <c r="H64" s="21" t="s">
        <v>206</v>
      </c>
      <c r="I64" s="21">
        <v>1</v>
      </c>
      <c r="J64" s="21">
        <v>2</v>
      </c>
      <c r="K64" s="21">
        <v>1</v>
      </c>
      <c r="L64" s="21">
        <v>2</v>
      </c>
      <c r="M64" s="21">
        <v>0.2</v>
      </c>
      <c r="N64" s="21"/>
    </row>
    <row r="65" s="30" customFormat="1" ht="30" customHeight="1" spans="1:14">
      <c r="A65" s="89">
        <v>3</v>
      </c>
      <c r="B65" s="82" t="s">
        <v>61</v>
      </c>
      <c r="C65" s="82" t="s">
        <v>62</v>
      </c>
      <c r="D65" s="82">
        <v>150</v>
      </c>
      <c r="E65" s="82" t="s">
        <v>234</v>
      </c>
      <c r="F65" s="82" t="s">
        <v>63</v>
      </c>
      <c r="G65" s="82"/>
      <c r="H65" s="82"/>
      <c r="I65" s="82">
        <v>2</v>
      </c>
      <c r="J65" s="82">
        <v>9</v>
      </c>
      <c r="K65" s="82">
        <v>2</v>
      </c>
      <c r="L65" s="82">
        <v>9</v>
      </c>
      <c r="M65" s="82">
        <v>0.195</v>
      </c>
      <c r="N65" s="82"/>
    </row>
    <row r="66" s="30" customFormat="1" ht="30" customHeight="1" spans="1:14">
      <c r="A66" s="21">
        <v>3.1</v>
      </c>
      <c r="B66" s="21" t="s">
        <v>61</v>
      </c>
      <c r="C66" s="87" t="s">
        <v>62</v>
      </c>
      <c r="D66" s="21">
        <v>150</v>
      </c>
      <c r="E66" s="21" t="s">
        <v>234</v>
      </c>
      <c r="F66" s="21" t="s">
        <v>63</v>
      </c>
      <c r="G66" s="21" t="s">
        <v>149</v>
      </c>
      <c r="H66" s="21" t="s">
        <v>107</v>
      </c>
      <c r="I66" s="21">
        <v>2</v>
      </c>
      <c r="J66" s="21">
        <v>9</v>
      </c>
      <c r="K66" s="21">
        <v>2</v>
      </c>
      <c r="L66" s="21">
        <v>9</v>
      </c>
      <c r="M66" s="21">
        <v>0.195</v>
      </c>
      <c r="N66" s="21"/>
    </row>
    <row r="67" s="30" customFormat="1" ht="30" customHeight="1" spans="1:14">
      <c r="A67" s="89">
        <v>4</v>
      </c>
      <c r="B67" s="82" t="s">
        <v>64</v>
      </c>
      <c r="C67" s="82" t="s">
        <v>65</v>
      </c>
      <c r="D67" s="82">
        <f>D68+D69+D70+D71+D72+D73</f>
        <v>1770</v>
      </c>
      <c r="E67" s="82" t="s">
        <v>234</v>
      </c>
      <c r="F67" s="82" t="s">
        <v>63</v>
      </c>
      <c r="G67" s="82"/>
      <c r="H67" s="82"/>
      <c r="I67" s="82">
        <f t="shared" ref="I67:M67" si="5">I68+I69+I70+I71+I72+I73</f>
        <v>23</v>
      </c>
      <c r="J67" s="82">
        <f t="shared" si="5"/>
        <v>88</v>
      </c>
      <c r="K67" s="82">
        <f t="shared" si="5"/>
        <v>23</v>
      </c>
      <c r="L67" s="82">
        <f t="shared" si="5"/>
        <v>88</v>
      </c>
      <c r="M67" s="82">
        <f t="shared" si="5"/>
        <v>2.301</v>
      </c>
      <c r="N67" s="82"/>
    </row>
    <row r="68" s="30" customFormat="1" ht="30" customHeight="1" spans="1:14">
      <c r="A68" s="92">
        <v>4.1</v>
      </c>
      <c r="B68" s="87" t="s">
        <v>236</v>
      </c>
      <c r="C68" s="87" t="s">
        <v>237</v>
      </c>
      <c r="D68" s="87">
        <v>960</v>
      </c>
      <c r="E68" s="21" t="s">
        <v>234</v>
      </c>
      <c r="F68" s="21" t="s">
        <v>63</v>
      </c>
      <c r="G68" s="87" t="s">
        <v>144</v>
      </c>
      <c r="H68" s="87" t="s">
        <v>145</v>
      </c>
      <c r="I68" s="87">
        <v>15</v>
      </c>
      <c r="J68" s="87">
        <v>57</v>
      </c>
      <c r="K68" s="87">
        <v>15</v>
      </c>
      <c r="L68" s="87">
        <v>57</v>
      </c>
      <c r="M68" s="87">
        <v>1.248</v>
      </c>
      <c r="N68" s="87"/>
    </row>
    <row r="69" s="30" customFormat="1" ht="30" customHeight="1" spans="1:14">
      <c r="A69" s="21">
        <v>4.2</v>
      </c>
      <c r="B69" s="87" t="s">
        <v>236</v>
      </c>
      <c r="C69" s="87" t="s">
        <v>238</v>
      </c>
      <c r="D69" s="21">
        <v>300</v>
      </c>
      <c r="E69" s="21" t="s">
        <v>234</v>
      </c>
      <c r="F69" s="21" t="s">
        <v>63</v>
      </c>
      <c r="G69" s="21" t="s">
        <v>149</v>
      </c>
      <c r="H69" s="21" t="s">
        <v>107</v>
      </c>
      <c r="I69" s="21">
        <v>2</v>
      </c>
      <c r="J69" s="21">
        <v>8</v>
      </c>
      <c r="K69" s="21">
        <v>2</v>
      </c>
      <c r="L69" s="21">
        <v>8</v>
      </c>
      <c r="M69" s="21">
        <v>0.39</v>
      </c>
      <c r="N69" s="21"/>
    </row>
    <row r="70" s="30" customFormat="1" ht="30" customHeight="1" spans="1:14">
      <c r="A70" s="21">
        <v>4.3</v>
      </c>
      <c r="B70" s="87" t="s">
        <v>236</v>
      </c>
      <c r="C70" s="87" t="s">
        <v>239</v>
      </c>
      <c r="D70" s="21">
        <v>160</v>
      </c>
      <c r="E70" s="21" t="s">
        <v>234</v>
      </c>
      <c r="F70" s="21" t="s">
        <v>63</v>
      </c>
      <c r="G70" s="21" t="s">
        <v>149</v>
      </c>
      <c r="H70" s="21" t="s">
        <v>99</v>
      </c>
      <c r="I70" s="21">
        <v>3</v>
      </c>
      <c r="J70" s="21">
        <v>14</v>
      </c>
      <c r="K70" s="21">
        <v>3</v>
      </c>
      <c r="L70" s="21">
        <v>14</v>
      </c>
      <c r="M70" s="21">
        <v>0.208</v>
      </c>
      <c r="N70" s="21"/>
    </row>
    <row r="71" s="30" customFormat="1" ht="30" customHeight="1" spans="1:14">
      <c r="A71" s="21">
        <v>4.4</v>
      </c>
      <c r="B71" s="87" t="s">
        <v>236</v>
      </c>
      <c r="C71" s="87" t="s">
        <v>240</v>
      </c>
      <c r="D71" s="21">
        <v>50</v>
      </c>
      <c r="E71" s="21" t="s">
        <v>234</v>
      </c>
      <c r="F71" s="21" t="s">
        <v>63</v>
      </c>
      <c r="G71" s="21" t="s">
        <v>149</v>
      </c>
      <c r="H71" s="21" t="s">
        <v>96</v>
      </c>
      <c r="I71" s="21">
        <v>1</v>
      </c>
      <c r="J71" s="21">
        <v>4</v>
      </c>
      <c r="K71" s="21">
        <v>1</v>
      </c>
      <c r="L71" s="21">
        <v>4</v>
      </c>
      <c r="M71" s="21">
        <v>0.065</v>
      </c>
      <c r="N71" s="21"/>
    </row>
    <row r="72" s="30" customFormat="1" ht="30" customHeight="1" spans="1:14">
      <c r="A72" s="21">
        <v>4.5</v>
      </c>
      <c r="B72" s="87" t="s">
        <v>236</v>
      </c>
      <c r="C72" s="87" t="s">
        <v>241</v>
      </c>
      <c r="D72" s="21">
        <v>200</v>
      </c>
      <c r="E72" s="21" t="s">
        <v>234</v>
      </c>
      <c r="F72" s="21" t="s">
        <v>63</v>
      </c>
      <c r="G72" s="21" t="s">
        <v>201</v>
      </c>
      <c r="H72" s="21" t="s">
        <v>202</v>
      </c>
      <c r="I72" s="21">
        <v>1</v>
      </c>
      <c r="J72" s="21">
        <v>3</v>
      </c>
      <c r="K72" s="21">
        <v>1</v>
      </c>
      <c r="L72" s="21">
        <v>3</v>
      </c>
      <c r="M72" s="21">
        <v>0.26</v>
      </c>
      <c r="N72" s="21"/>
    </row>
    <row r="73" s="30" customFormat="1" ht="30" customHeight="1" spans="1:14">
      <c r="A73" s="21">
        <v>4.6</v>
      </c>
      <c r="B73" s="87" t="s">
        <v>236</v>
      </c>
      <c r="C73" s="87" t="s">
        <v>242</v>
      </c>
      <c r="D73" s="21">
        <v>100</v>
      </c>
      <c r="E73" s="21" t="s">
        <v>234</v>
      </c>
      <c r="F73" s="21" t="s">
        <v>63</v>
      </c>
      <c r="G73" s="21" t="s">
        <v>205</v>
      </c>
      <c r="H73" s="21" t="s">
        <v>206</v>
      </c>
      <c r="I73" s="21">
        <v>1</v>
      </c>
      <c r="J73" s="21">
        <v>2</v>
      </c>
      <c r="K73" s="21">
        <v>1</v>
      </c>
      <c r="L73" s="21">
        <v>2</v>
      </c>
      <c r="M73" s="21">
        <v>0.13</v>
      </c>
      <c r="N73" s="21"/>
    </row>
    <row r="74" s="30" customFormat="1" ht="25" customHeight="1" spans="1:14">
      <c r="A74" s="53" t="s">
        <v>261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="30" customFormat="1" ht="19" customHeight="1" spans="1:14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74:N75"/>
  </mergeCells>
  <pageMargins left="0.786805555555556" right="0.786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view="pageBreakPreview" zoomScaleNormal="100" workbookViewId="0">
      <selection activeCell="A66" sqref="$A66:$XFD67"/>
    </sheetView>
  </sheetViews>
  <sheetFormatPr defaultColWidth="9" defaultRowHeight="14.25"/>
  <cols>
    <col min="1" max="1" width="7.73333333333333" style="30" customWidth="1"/>
    <col min="2" max="2" width="10.25" style="69" customWidth="1"/>
    <col min="3" max="3" width="20.9666666666667" style="69" customWidth="1"/>
    <col min="4" max="5" width="8.19166666666667" style="69" customWidth="1"/>
    <col min="6" max="6" width="8.88333333333333" style="69" customWidth="1"/>
    <col min="7" max="7" width="9.30833333333333" style="69" customWidth="1"/>
    <col min="8" max="8" width="8.75" style="30" customWidth="1"/>
    <col min="9" max="12" width="7.125" style="70" customWidth="1"/>
    <col min="13" max="13" width="9.25" style="71" customWidth="1"/>
    <col min="14" max="14" width="10.375" style="30" customWidth="1"/>
    <col min="15" max="16356" width="9" style="30"/>
  </cols>
  <sheetData>
    <row r="1" s="30" customFormat="1" ht="28.5" spans="1:14">
      <c r="A1" s="72" t="s">
        <v>262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="33" customFormat="1" ht="18" customHeight="1" spans="1:14">
      <c r="A2" s="73" t="s">
        <v>7</v>
      </c>
      <c r="B2" s="73" t="s">
        <v>9</v>
      </c>
      <c r="C2" s="73" t="s">
        <v>10</v>
      </c>
      <c r="D2" s="74" t="s">
        <v>129</v>
      </c>
      <c r="E2" s="74" t="s">
        <v>130</v>
      </c>
      <c r="F2" s="74" t="s">
        <v>131</v>
      </c>
      <c r="G2" s="73" t="s">
        <v>11</v>
      </c>
      <c r="H2" s="73"/>
      <c r="I2" s="73" t="s">
        <v>132</v>
      </c>
      <c r="J2" s="73"/>
      <c r="K2" s="73"/>
      <c r="L2" s="73"/>
      <c r="M2" s="73" t="s">
        <v>133</v>
      </c>
      <c r="N2" s="73" t="s">
        <v>23</v>
      </c>
    </row>
    <row r="3" s="33" customFormat="1" ht="47" customHeight="1" spans="1:14">
      <c r="A3" s="73"/>
      <c r="B3" s="73"/>
      <c r="C3" s="73"/>
      <c r="D3" s="75"/>
      <c r="E3" s="75"/>
      <c r="F3" s="75"/>
      <c r="G3" s="73" t="s">
        <v>134</v>
      </c>
      <c r="H3" s="73" t="s">
        <v>135</v>
      </c>
      <c r="I3" s="73" t="s">
        <v>136</v>
      </c>
      <c r="J3" s="73" t="s">
        <v>137</v>
      </c>
      <c r="K3" s="73" t="s">
        <v>138</v>
      </c>
      <c r="L3" s="73" t="s">
        <v>139</v>
      </c>
      <c r="M3" s="73"/>
      <c r="N3" s="73"/>
    </row>
    <row r="4" s="33" customFormat="1" ht="18" customHeight="1" spans="1:14">
      <c r="A4" s="52" t="s">
        <v>140</v>
      </c>
      <c r="B4" s="50"/>
      <c r="C4" s="50"/>
      <c r="D4" s="50"/>
      <c r="E4" s="50"/>
      <c r="F4" s="50"/>
      <c r="G4" s="50"/>
      <c r="H4" s="52"/>
      <c r="I4" s="52"/>
      <c r="J4" s="52"/>
      <c r="K4" s="52"/>
      <c r="L4" s="52"/>
      <c r="M4" s="52">
        <f>M5</f>
        <v>11.655</v>
      </c>
      <c r="N4" s="52"/>
    </row>
    <row r="5" s="33" customFormat="1" ht="30" customHeight="1" spans="1:14">
      <c r="A5" s="11"/>
      <c r="B5" s="76" t="s">
        <v>28</v>
      </c>
      <c r="C5" s="12"/>
      <c r="D5" s="12"/>
      <c r="E5" s="12"/>
      <c r="F5" s="12"/>
      <c r="G5" s="77"/>
      <c r="H5" s="77"/>
      <c r="I5" s="13"/>
      <c r="J5" s="13"/>
      <c r="K5" s="13"/>
      <c r="L5" s="13"/>
      <c r="M5" s="13">
        <f>M6+M44</f>
        <v>11.655</v>
      </c>
      <c r="N5" s="12"/>
    </row>
    <row r="6" s="30" customFormat="1" ht="30" customHeight="1" spans="1:14">
      <c r="A6" s="78"/>
      <c r="B6" s="79" t="s">
        <v>29</v>
      </c>
      <c r="C6" s="80"/>
      <c r="D6" s="80">
        <f>D7+D19+D29</f>
        <v>341.7</v>
      </c>
      <c r="E6" s="80" t="s">
        <v>141</v>
      </c>
      <c r="F6" s="80"/>
      <c r="G6" s="81"/>
      <c r="H6" s="81"/>
      <c r="I6" s="85"/>
      <c r="J6" s="85"/>
      <c r="K6" s="85"/>
      <c r="L6" s="85"/>
      <c r="M6" s="80">
        <f>M7+M19+M29</f>
        <v>3.417</v>
      </c>
      <c r="N6" s="80"/>
    </row>
    <row r="7" s="30" customFormat="1" ht="30" customHeight="1" spans="1:14">
      <c r="A7" s="82">
        <v>1</v>
      </c>
      <c r="B7" s="82" t="s">
        <v>142</v>
      </c>
      <c r="C7" s="82" t="s">
        <v>49</v>
      </c>
      <c r="D7" s="82">
        <f>D8+D9+D10+D11+D12+D13+D14+D15+D16+D17+D18</f>
        <v>128.6</v>
      </c>
      <c r="E7" s="82" t="s">
        <v>141</v>
      </c>
      <c r="F7" s="82" t="s">
        <v>36</v>
      </c>
      <c r="G7" s="82"/>
      <c r="H7" s="82"/>
      <c r="I7" s="82">
        <f t="shared" ref="I7:M7" si="0">I8+I9+I10+I11+I12+I13+I14+I15+I16+I17+I18</f>
        <v>49</v>
      </c>
      <c r="J7" s="82">
        <f t="shared" si="0"/>
        <v>175</v>
      </c>
      <c r="K7" s="82">
        <f t="shared" si="0"/>
        <v>49</v>
      </c>
      <c r="L7" s="82">
        <f t="shared" si="0"/>
        <v>175</v>
      </c>
      <c r="M7" s="82">
        <f t="shared" si="0"/>
        <v>1.286</v>
      </c>
      <c r="N7" s="82"/>
    </row>
    <row r="8" s="30" customFormat="1" ht="30" customHeight="1" spans="1:14">
      <c r="A8" s="83">
        <v>1.1</v>
      </c>
      <c r="B8" s="21" t="s">
        <v>142</v>
      </c>
      <c r="C8" s="21" t="s">
        <v>143</v>
      </c>
      <c r="D8" s="21">
        <v>41.8</v>
      </c>
      <c r="E8" s="21" t="s">
        <v>141</v>
      </c>
      <c r="F8" s="21" t="s">
        <v>36</v>
      </c>
      <c r="G8" s="21" t="s">
        <v>144</v>
      </c>
      <c r="H8" s="21" t="s">
        <v>145</v>
      </c>
      <c r="I8" s="21">
        <v>22</v>
      </c>
      <c r="J8" s="21">
        <v>80</v>
      </c>
      <c r="K8" s="21">
        <v>22</v>
      </c>
      <c r="L8" s="21">
        <v>80</v>
      </c>
      <c r="M8" s="21">
        <v>0.418</v>
      </c>
      <c r="N8" s="21"/>
    </row>
    <row r="9" s="30" customFormat="1" ht="30" customHeight="1" spans="1:14">
      <c r="A9" s="83">
        <v>1.2</v>
      </c>
      <c r="B9" s="21" t="s">
        <v>142</v>
      </c>
      <c r="C9" s="21" t="s">
        <v>146</v>
      </c>
      <c r="D9" s="21">
        <v>31</v>
      </c>
      <c r="E9" s="21" t="s">
        <v>141</v>
      </c>
      <c r="F9" s="21" t="s">
        <v>36</v>
      </c>
      <c r="G9" s="21" t="s">
        <v>144</v>
      </c>
      <c r="H9" s="21" t="s">
        <v>147</v>
      </c>
      <c r="I9" s="21">
        <v>9</v>
      </c>
      <c r="J9" s="21">
        <v>31</v>
      </c>
      <c r="K9" s="21">
        <v>9</v>
      </c>
      <c r="L9" s="21">
        <v>31</v>
      </c>
      <c r="M9" s="21">
        <v>0.31</v>
      </c>
      <c r="N9" s="21"/>
    </row>
    <row r="10" s="30" customFormat="1" ht="30" customHeight="1" spans="1:14">
      <c r="A10" s="83">
        <v>1.3</v>
      </c>
      <c r="B10" s="21" t="s">
        <v>142</v>
      </c>
      <c r="C10" s="21" t="s">
        <v>148</v>
      </c>
      <c r="D10" s="21">
        <v>23.4</v>
      </c>
      <c r="E10" s="21" t="s">
        <v>141</v>
      </c>
      <c r="F10" s="21" t="s">
        <v>36</v>
      </c>
      <c r="G10" s="21" t="s">
        <v>149</v>
      </c>
      <c r="H10" s="21" t="s">
        <v>107</v>
      </c>
      <c r="I10" s="21">
        <v>8</v>
      </c>
      <c r="J10" s="21">
        <v>31</v>
      </c>
      <c r="K10" s="21">
        <v>8</v>
      </c>
      <c r="L10" s="21">
        <v>31</v>
      </c>
      <c r="M10" s="21">
        <v>0.234</v>
      </c>
      <c r="N10" s="21"/>
    </row>
    <row r="11" s="30" customFormat="1" ht="30" customHeight="1" spans="1:14">
      <c r="A11" s="83">
        <v>1.4</v>
      </c>
      <c r="B11" s="21" t="s">
        <v>142</v>
      </c>
      <c r="C11" s="21" t="s">
        <v>150</v>
      </c>
      <c r="D11" s="21">
        <v>1</v>
      </c>
      <c r="E11" s="21" t="s">
        <v>141</v>
      </c>
      <c r="F11" s="21" t="s">
        <v>36</v>
      </c>
      <c r="G11" s="21" t="s">
        <v>149</v>
      </c>
      <c r="H11" s="21" t="s">
        <v>96</v>
      </c>
      <c r="I11" s="21">
        <v>1</v>
      </c>
      <c r="J11" s="21">
        <v>5</v>
      </c>
      <c r="K11" s="21">
        <v>1</v>
      </c>
      <c r="L11" s="21">
        <v>5</v>
      </c>
      <c r="M11" s="21">
        <v>0.01</v>
      </c>
      <c r="N11" s="21"/>
    </row>
    <row r="12" s="30" customFormat="1" ht="30" customHeight="1" spans="1:14">
      <c r="A12" s="83">
        <v>1.5</v>
      </c>
      <c r="B12" s="21" t="s">
        <v>142</v>
      </c>
      <c r="C12" s="21" t="s">
        <v>151</v>
      </c>
      <c r="D12" s="21">
        <v>4</v>
      </c>
      <c r="E12" s="21" t="s">
        <v>141</v>
      </c>
      <c r="F12" s="21" t="s">
        <v>36</v>
      </c>
      <c r="G12" s="21" t="s">
        <v>152</v>
      </c>
      <c r="H12" s="21" t="s">
        <v>153</v>
      </c>
      <c r="I12" s="21">
        <v>1</v>
      </c>
      <c r="J12" s="21">
        <v>1</v>
      </c>
      <c r="K12" s="21">
        <v>1</v>
      </c>
      <c r="L12" s="21">
        <v>1</v>
      </c>
      <c r="M12" s="21">
        <v>0.04</v>
      </c>
      <c r="N12" s="21"/>
    </row>
    <row r="13" s="30" customFormat="1" ht="30" customHeight="1" spans="1:14">
      <c r="A13" s="83">
        <v>1.6</v>
      </c>
      <c r="B13" s="21" t="s">
        <v>142</v>
      </c>
      <c r="C13" s="21" t="s">
        <v>154</v>
      </c>
      <c r="D13" s="21">
        <v>3</v>
      </c>
      <c r="E13" s="21" t="s">
        <v>141</v>
      </c>
      <c r="F13" s="21" t="s">
        <v>36</v>
      </c>
      <c r="G13" s="21" t="s">
        <v>152</v>
      </c>
      <c r="H13" s="21" t="s">
        <v>155</v>
      </c>
      <c r="I13" s="21">
        <v>2</v>
      </c>
      <c r="J13" s="21">
        <v>5</v>
      </c>
      <c r="K13" s="21">
        <v>2</v>
      </c>
      <c r="L13" s="21">
        <v>5</v>
      </c>
      <c r="M13" s="21">
        <v>0.03</v>
      </c>
      <c r="N13" s="21"/>
    </row>
    <row r="14" s="30" customFormat="1" ht="30" customHeight="1" spans="1:14">
      <c r="A14" s="83">
        <v>1.7</v>
      </c>
      <c r="B14" s="21" t="s">
        <v>142</v>
      </c>
      <c r="C14" s="21" t="s">
        <v>156</v>
      </c>
      <c r="D14" s="21">
        <v>2.3</v>
      </c>
      <c r="E14" s="21" t="s">
        <v>141</v>
      </c>
      <c r="F14" s="21" t="s">
        <v>36</v>
      </c>
      <c r="G14" s="21" t="s">
        <v>152</v>
      </c>
      <c r="H14" s="21" t="s">
        <v>157</v>
      </c>
      <c r="I14" s="21">
        <v>1</v>
      </c>
      <c r="J14" s="21">
        <v>4</v>
      </c>
      <c r="K14" s="21">
        <v>1</v>
      </c>
      <c r="L14" s="21">
        <v>4</v>
      </c>
      <c r="M14" s="21">
        <v>0.023</v>
      </c>
      <c r="N14" s="21"/>
    </row>
    <row r="15" s="30" customFormat="1" ht="30" customHeight="1" spans="1:14">
      <c r="A15" s="83">
        <v>1.8</v>
      </c>
      <c r="B15" s="21" t="s">
        <v>142</v>
      </c>
      <c r="C15" s="21" t="s">
        <v>158</v>
      </c>
      <c r="D15" s="21">
        <v>1</v>
      </c>
      <c r="E15" s="21" t="s">
        <v>141</v>
      </c>
      <c r="F15" s="21" t="s">
        <v>36</v>
      </c>
      <c r="G15" s="21" t="s">
        <v>159</v>
      </c>
      <c r="H15" s="21" t="s">
        <v>160</v>
      </c>
      <c r="I15" s="21">
        <v>1</v>
      </c>
      <c r="J15" s="21">
        <v>3</v>
      </c>
      <c r="K15" s="21">
        <v>1</v>
      </c>
      <c r="L15" s="21">
        <v>3</v>
      </c>
      <c r="M15" s="21">
        <v>0.01</v>
      </c>
      <c r="N15" s="21"/>
    </row>
    <row r="16" s="30" customFormat="1" ht="30" customHeight="1" spans="1:14">
      <c r="A16" s="83">
        <v>1.9</v>
      </c>
      <c r="B16" s="21" t="s">
        <v>142</v>
      </c>
      <c r="C16" s="21" t="s">
        <v>161</v>
      </c>
      <c r="D16" s="21">
        <v>1.1</v>
      </c>
      <c r="E16" s="21" t="s">
        <v>141</v>
      </c>
      <c r="F16" s="21" t="s">
        <v>36</v>
      </c>
      <c r="G16" s="21" t="s">
        <v>159</v>
      </c>
      <c r="H16" s="84" t="s">
        <v>96</v>
      </c>
      <c r="I16" s="21">
        <v>1</v>
      </c>
      <c r="J16" s="21">
        <v>4</v>
      </c>
      <c r="K16" s="21">
        <v>1</v>
      </c>
      <c r="L16" s="21">
        <v>4</v>
      </c>
      <c r="M16" s="21">
        <v>0.011</v>
      </c>
      <c r="N16" s="21"/>
    </row>
    <row r="17" s="30" customFormat="1" ht="30" customHeight="1" spans="1:14">
      <c r="A17" s="83" t="s">
        <v>162</v>
      </c>
      <c r="B17" s="21" t="s">
        <v>142</v>
      </c>
      <c r="C17" s="21" t="s">
        <v>253</v>
      </c>
      <c r="D17" s="21">
        <v>12</v>
      </c>
      <c r="E17" s="21" t="s">
        <v>141</v>
      </c>
      <c r="F17" s="21" t="s">
        <v>36</v>
      </c>
      <c r="G17" s="21" t="s">
        <v>164</v>
      </c>
      <c r="H17" s="21" t="s">
        <v>165</v>
      </c>
      <c r="I17" s="21">
        <v>2</v>
      </c>
      <c r="J17" s="21">
        <v>8</v>
      </c>
      <c r="K17" s="21">
        <v>2</v>
      </c>
      <c r="L17" s="21">
        <v>8</v>
      </c>
      <c r="M17" s="21">
        <v>0.12</v>
      </c>
      <c r="N17" s="21"/>
    </row>
    <row r="18" s="30" customFormat="1" ht="30" customHeight="1" spans="1:14">
      <c r="A18" s="83" t="s">
        <v>166</v>
      </c>
      <c r="B18" s="21" t="s">
        <v>142</v>
      </c>
      <c r="C18" s="21" t="s">
        <v>254</v>
      </c>
      <c r="D18" s="21">
        <v>8</v>
      </c>
      <c r="E18" s="21" t="s">
        <v>141</v>
      </c>
      <c r="F18" s="21" t="s">
        <v>36</v>
      </c>
      <c r="G18" s="21" t="s">
        <v>164</v>
      </c>
      <c r="H18" s="21" t="s">
        <v>168</v>
      </c>
      <c r="I18" s="21">
        <v>1</v>
      </c>
      <c r="J18" s="21">
        <v>3</v>
      </c>
      <c r="K18" s="21">
        <v>1</v>
      </c>
      <c r="L18" s="21">
        <v>3</v>
      </c>
      <c r="M18" s="21">
        <v>0.08</v>
      </c>
      <c r="N18" s="21"/>
    </row>
    <row r="19" s="30" customFormat="1" ht="30" customHeight="1" spans="1:14">
      <c r="A19" s="82">
        <v>2</v>
      </c>
      <c r="B19" s="82" t="s">
        <v>169</v>
      </c>
      <c r="C19" s="82" t="s">
        <v>255</v>
      </c>
      <c r="D19" s="82">
        <f>D20+D21+D22+D23+D24+D25+D26+D27+D28</f>
        <v>91.6</v>
      </c>
      <c r="E19" s="82" t="s">
        <v>141</v>
      </c>
      <c r="F19" s="82" t="s">
        <v>36</v>
      </c>
      <c r="G19" s="82"/>
      <c r="H19" s="82"/>
      <c r="I19" s="82">
        <f t="shared" ref="I19:M19" si="1">I20+I21+I22+I23+I24+I25+I26+I27+I28</f>
        <v>32</v>
      </c>
      <c r="J19" s="82">
        <f t="shared" si="1"/>
        <v>117</v>
      </c>
      <c r="K19" s="82">
        <f t="shared" si="1"/>
        <v>32</v>
      </c>
      <c r="L19" s="82">
        <f t="shared" si="1"/>
        <v>117</v>
      </c>
      <c r="M19" s="82">
        <f t="shared" si="1"/>
        <v>0.916</v>
      </c>
      <c r="N19" s="82"/>
    </row>
    <row r="20" s="30" customFormat="1" ht="30" customHeight="1" spans="1:14">
      <c r="A20" s="21">
        <v>2.1</v>
      </c>
      <c r="B20" s="21" t="s">
        <v>169</v>
      </c>
      <c r="C20" s="21" t="s">
        <v>170</v>
      </c>
      <c r="D20" s="21">
        <v>24.7</v>
      </c>
      <c r="E20" s="21" t="s">
        <v>141</v>
      </c>
      <c r="F20" s="21" t="s">
        <v>36</v>
      </c>
      <c r="G20" s="21" t="s">
        <v>144</v>
      </c>
      <c r="H20" s="21" t="s">
        <v>145</v>
      </c>
      <c r="I20" s="21">
        <v>11</v>
      </c>
      <c r="J20" s="21">
        <v>38</v>
      </c>
      <c r="K20" s="21">
        <v>11</v>
      </c>
      <c r="L20" s="21">
        <v>38</v>
      </c>
      <c r="M20" s="21">
        <v>0.247</v>
      </c>
      <c r="N20" s="88"/>
    </row>
    <row r="21" s="30" customFormat="1" ht="30" customHeight="1" spans="1:14">
      <c r="A21" s="21">
        <v>2.2</v>
      </c>
      <c r="B21" s="21" t="s">
        <v>169</v>
      </c>
      <c r="C21" s="21" t="s">
        <v>171</v>
      </c>
      <c r="D21" s="21">
        <v>25.5</v>
      </c>
      <c r="E21" s="21" t="s">
        <v>141</v>
      </c>
      <c r="F21" s="21" t="s">
        <v>36</v>
      </c>
      <c r="G21" s="21" t="s">
        <v>144</v>
      </c>
      <c r="H21" s="21" t="s">
        <v>147</v>
      </c>
      <c r="I21" s="21">
        <v>7</v>
      </c>
      <c r="J21" s="21">
        <v>24</v>
      </c>
      <c r="K21" s="21">
        <v>7</v>
      </c>
      <c r="L21" s="21">
        <v>24</v>
      </c>
      <c r="M21" s="21">
        <v>0.255</v>
      </c>
      <c r="N21" s="88"/>
    </row>
    <row r="22" s="30" customFormat="1" ht="30" customHeight="1" spans="1:14">
      <c r="A22" s="21">
        <v>2.3</v>
      </c>
      <c r="B22" s="21" t="s">
        <v>169</v>
      </c>
      <c r="C22" s="21" t="s">
        <v>172</v>
      </c>
      <c r="D22" s="21">
        <v>10.1</v>
      </c>
      <c r="E22" s="21" t="s">
        <v>141</v>
      </c>
      <c r="F22" s="21" t="s">
        <v>36</v>
      </c>
      <c r="G22" s="21" t="s">
        <v>149</v>
      </c>
      <c r="H22" s="21" t="s">
        <v>107</v>
      </c>
      <c r="I22" s="21">
        <v>5</v>
      </c>
      <c r="J22" s="21">
        <v>17</v>
      </c>
      <c r="K22" s="21">
        <v>5</v>
      </c>
      <c r="L22" s="21">
        <v>17</v>
      </c>
      <c r="M22" s="21">
        <v>0.101</v>
      </c>
      <c r="N22" s="21"/>
    </row>
    <row r="23" s="30" customFormat="1" ht="30" customHeight="1" spans="1:14">
      <c r="A23" s="21">
        <v>2.4</v>
      </c>
      <c r="B23" s="21" t="s">
        <v>169</v>
      </c>
      <c r="C23" s="21" t="s">
        <v>173</v>
      </c>
      <c r="D23" s="21">
        <v>7.7</v>
      </c>
      <c r="E23" s="21" t="s">
        <v>141</v>
      </c>
      <c r="F23" s="21" t="s">
        <v>36</v>
      </c>
      <c r="G23" s="21" t="s">
        <v>149</v>
      </c>
      <c r="H23" s="21" t="s">
        <v>99</v>
      </c>
      <c r="I23" s="21">
        <v>3</v>
      </c>
      <c r="J23" s="21">
        <v>14</v>
      </c>
      <c r="K23" s="21">
        <v>3</v>
      </c>
      <c r="L23" s="21">
        <v>14</v>
      </c>
      <c r="M23" s="21">
        <v>0.077</v>
      </c>
      <c r="N23" s="21"/>
    </row>
    <row r="24" s="30" customFormat="1" ht="30" customHeight="1" spans="1:14">
      <c r="A24" s="21">
        <v>2.5</v>
      </c>
      <c r="B24" s="21" t="s">
        <v>169</v>
      </c>
      <c r="C24" s="21" t="s">
        <v>174</v>
      </c>
      <c r="D24" s="21">
        <v>15.4</v>
      </c>
      <c r="E24" s="21" t="s">
        <v>141</v>
      </c>
      <c r="F24" s="21" t="s">
        <v>36</v>
      </c>
      <c r="G24" s="21" t="s">
        <v>149</v>
      </c>
      <c r="H24" s="21" t="s">
        <v>96</v>
      </c>
      <c r="I24" s="21">
        <v>2</v>
      </c>
      <c r="J24" s="21">
        <v>9</v>
      </c>
      <c r="K24" s="21">
        <v>2</v>
      </c>
      <c r="L24" s="21">
        <v>9</v>
      </c>
      <c r="M24" s="21">
        <v>0.154</v>
      </c>
      <c r="N24" s="21"/>
    </row>
    <row r="25" s="30" customFormat="1" ht="30" customHeight="1" spans="1:14">
      <c r="A25" s="21">
        <v>2.6</v>
      </c>
      <c r="B25" s="21" t="s">
        <v>169</v>
      </c>
      <c r="C25" s="21" t="s">
        <v>175</v>
      </c>
      <c r="D25" s="21">
        <v>5</v>
      </c>
      <c r="E25" s="21" t="s">
        <v>141</v>
      </c>
      <c r="F25" s="21" t="s">
        <v>36</v>
      </c>
      <c r="G25" s="21" t="s">
        <v>152</v>
      </c>
      <c r="H25" s="21" t="s">
        <v>153</v>
      </c>
      <c r="I25" s="21">
        <v>1</v>
      </c>
      <c r="J25" s="21">
        <v>4</v>
      </c>
      <c r="K25" s="21">
        <v>1</v>
      </c>
      <c r="L25" s="21">
        <v>4</v>
      </c>
      <c r="M25" s="21">
        <v>0.05</v>
      </c>
      <c r="N25" s="21"/>
    </row>
    <row r="26" s="30" customFormat="1" ht="30" customHeight="1" spans="1:14">
      <c r="A26" s="21">
        <v>2.7</v>
      </c>
      <c r="B26" s="21" t="s">
        <v>169</v>
      </c>
      <c r="C26" s="21" t="s">
        <v>158</v>
      </c>
      <c r="D26" s="21">
        <v>1</v>
      </c>
      <c r="E26" s="21" t="s">
        <v>141</v>
      </c>
      <c r="F26" s="21" t="s">
        <v>36</v>
      </c>
      <c r="G26" s="21" t="s">
        <v>152</v>
      </c>
      <c r="H26" s="21" t="s">
        <v>155</v>
      </c>
      <c r="I26" s="21">
        <v>1</v>
      </c>
      <c r="J26" s="21">
        <v>3</v>
      </c>
      <c r="K26" s="21">
        <v>1</v>
      </c>
      <c r="L26" s="21">
        <v>3</v>
      </c>
      <c r="M26" s="21">
        <v>0.01</v>
      </c>
      <c r="N26" s="21"/>
    </row>
    <row r="27" s="30" customFormat="1" ht="30" customHeight="1" spans="1:14">
      <c r="A27" s="21">
        <v>2.8</v>
      </c>
      <c r="B27" s="21" t="s">
        <v>169</v>
      </c>
      <c r="C27" s="21" t="s">
        <v>176</v>
      </c>
      <c r="D27" s="21">
        <v>1.5</v>
      </c>
      <c r="E27" s="21" t="s">
        <v>141</v>
      </c>
      <c r="F27" s="21" t="s">
        <v>36</v>
      </c>
      <c r="G27" s="21" t="s">
        <v>152</v>
      </c>
      <c r="H27" s="21" t="s">
        <v>157</v>
      </c>
      <c r="I27" s="21">
        <v>1</v>
      </c>
      <c r="J27" s="21">
        <v>4</v>
      </c>
      <c r="K27" s="21">
        <v>1</v>
      </c>
      <c r="L27" s="21">
        <v>4</v>
      </c>
      <c r="M27" s="21">
        <v>0.015</v>
      </c>
      <c r="N27" s="21"/>
    </row>
    <row r="28" s="30" customFormat="1" ht="30" customHeight="1" spans="1:14">
      <c r="A28" s="21">
        <v>2.9</v>
      </c>
      <c r="B28" s="21" t="s">
        <v>169</v>
      </c>
      <c r="C28" s="21" t="s">
        <v>177</v>
      </c>
      <c r="D28" s="21">
        <v>0.7</v>
      </c>
      <c r="E28" s="21" t="s">
        <v>141</v>
      </c>
      <c r="F28" s="21" t="s">
        <v>36</v>
      </c>
      <c r="G28" s="21" t="s">
        <v>159</v>
      </c>
      <c r="H28" s="84" t="s">
        <v>96</v>
      </c>
      <c r="I28" s="21">
        <v>1</v>
      </c>
      <c r="J28" s="21">
        <v>4</v>
      </c>
      <c r="K28" s="21">
        <v>1</v>
      </c>
      <c r="L28" s="21">
        <v>4</v>
      </c>
      <c r="M28" s="21">
        <v>0.007</v>
      </c>
      <c r="N28" s="21"/>
    </row>
    <row r="29" s="30" customFormat="1" ht="30" customHeight="1" spans="1:14">
      <c r="A29" s="82">
        <v>4</v>
      </c>
      <c r="B29" s="82" t="s">
        <v>184</v>
      </c>
      <c r="C29" s="82" t="s">
        <v>256</v>
      </c>
      <c r="D29" s="82">
        <f>D30+D31+D32+D33+D34+D35+D36+D37+D38+D39+D40+D41+D42+D43</f>
        <v>121.5</v>
      </c>
      <c r="E29" s="82" t="s">
        <v>141</v>
      </c>
      <c r="F29" s="82" t="s">
        <v>36</v>
      </c>
      <c r="G29" s="82"/>
      <c r="H29" s="82"/>
      <c r="I29" s="82">
        <f t="shared" ref="I29:M29" si="2">I30+I31+I32+I33+I34+I35+I36+I37+I38+I39+I40+I41+I42+I43</f>
        <v>45</v>
      </c>
      <c r="J29" s="82">
        <f t="shared" si="2"/>
        <v>163</v>
      </c>
      <c r="K29" s="82">
        <f t="shared" si="2"/>
        <v>45</v>
      </c>
      <c r="L29" s="82">
        <f t="shared" si="2"/>
        <v>163</v>
      </c>
      <c r="M29" s="82">
        <f t="shared" si="2"/>
        <v>1.215</v>
      </c>
      <c r="N29" s="82"/>
    </row>
    <row r="30" s="30" customFormat="1" ht="30" customHeight="1" spans="1:14">
      <c r="A30" s="21">
        <v>4.1</v>
      </c>
      <c r="B30" s="21" t="s">
        <v>184</v>
      </c>
      <c r="C30" s="21" t="s">
        <v>186</v>
      </c>
      <c r="D30" s="21">
        <v>23.9</v>
      </c>
      <c r="E30" s="21" t="s">
        <v>141</v>
      </c>
      <c r="F30" s="21" t="s">
        <v>36</v>
      </c>
      <c r="G30" s="21" t="s">
        <v>144</v>
      </c>
      <c r="H30" s="21" t="s">
        <v>145</v>
      </c>
      <c r="I30" s="21">
        <v>17</v>
      </c>
      <c r="J30" s="21">
        <v>67</v>
      </c>
      <c r="K30" s="21">
        <v>17</v>
      </c>
      <c r="L30" s="21">
        <v>67</v>
      </c>
      <c r="M30" s="21">
        <v>0.239</v>
      </c>
      <c r="N30" s="21"/>
    </row>
    <row r="31" s="30" customFormat="1" ht="30" customHeight="1" spans="1:14">
      <c r="A31" s="21">
        <v>4.2</v>
      </c>
      <c r="B31" s="21" t="s">
        <v>184</v>
      </c>
      <c r="C31" s="21" t="s">
        <v>187</v>
      </c>
      <c r="D31" s="21">
        <v>33.5</v>
      </c>
      <c r="E31" s="21" t="s">
        <v>141</v>
      </c>
      <c r="F31" s="21" t="s">
        <v>36</v>
      </c>
      <c r="G31" s="21" t="s">
        <v>144</v>
      </c>
      <c r="H31" s="21" t="s">
        <v>147</v>
      </c>
      <c r="I31" s="21">
        <v>8</v>
      </c>
      <c r="J31" s="21">
        <v>26</v>
      </c>
      <c r="K31" s="21">
        <v>8</v>
      </c>
      <c r="L31" s="21">
        <v>26</v>
      </c>
      <c r="M31" s="21">
        <v>0.335</v>
      </c>
      <c r="N31" s="21"/>
    </row>
    <row r="32" s="30" customFormat="1" ht="30" customHeight="1" spans="1:14">
      <c r="A32" s="21">
        <v>4.3</v>
      </c>
      <c r="B32" s="21" t="s">
        <v>184</v>
      </c>
      <c r="C32" s="21" t="s">
        <v>257</v>
      </c>
      <c r="D32" s="21">
        <v>5.5</v>
      </c>
      <c r="E32" s="21" t="s">
        <v>141</v>
      </c>
      <c r="F32" s="21" t="s">
        <v>36</v>
      </c>
      <c r="G32" s="21" t="s">
        <v>149</v>
      </c>
      <c r="H32" s="21" t="s">
        <v>107</v>
      </c>
      <c r="I32" s="21">
        <v>4</v>
      </c>
      <c r="J32" s="21">
        <v>16</v>
      </c>
      <c r="K32" s="21">
        <v>4</v>
      </c>
      <c r="L32" s="21">
        <v>16</v>
      </c>
      <c r="M32" s="21">
        <v>0.055</v>
      </c>
      <c r="N32" s="21"/>
    </row>
    <row r="33" s="30" customFormat="1" ht="30" customHeight="1" spans="1:14">
      <c r="A33" s="21">
        <v>4.4</v>
      </c>
      <c r="B33" s="21" t="s">
        <v>184</v>
      </c>
      <c r="C33" s="21" t="s">
        <v>258</v>
      </c>
      <c r="D33" s="21">
        <v>6.8</v>
      </c>
      <c r="E33" s="21" t="s">
        <v>141</v>
      </c>
      <c r="F33" s="21" t="s">
        <v>36</v>
      </c>
      <c r="G33" s="21" t="s">
        <v>149</v>
      </c>
      <c r="H33" s="84" t="s">
        <v>105</v>
      </c>
      <c r="I33" s="21">
        <v>2</v>
      </c>
      <c r="J33" s="21">
        <v>6</v>
      </c>
      <c r="K33" s="21">
        <v>2</v>
      </c>
      <c r="L33" s="21">
        <v>6</v>
      </c>
      <c r="M33" s="21">
        <v>0.068</v>
      </c>
      <c r="N33" s="21"/>
    </row>
    <row r="34" s="30" customFormat="1" ht="30" customHeight="1" spans="1:14">
      <c r="A34" s="21">
        <v>4.5</v>
      </c>
      <c r="B34" s="21" t="s">
        <v>184</v>
      </c>
      <c r="C34" s="21" t="s">
        <v>190</v>
      </c>
      <c r="D34" s="21">
        <v>9</v>
      </c>
      <c r="E34" s="21" t="s">
        <v>141</v>
      </c>
      <c r="F34" s="21" t="s">
        <v>36</v>
      </c>
      <c r="G34" s="21" t="s">
        <v>149</v>
      </c>
      <c r="H34" s="21" t="s">
        <v>99</v>
      </c>
      <c r="I34" s="21">
        <v>3</v>
      </c>
      <c r="J34" s="21">
        <v>14</v>
      </c>
      <c r="K34" s="21">
        <v>3</v>
      </c>
      <c r="L34" s="21">
        <v>14</v>
      </c>
      <c r="M34" s="21">
        <v>0.09</v>
      </c>
      <c r="N34" s="21"/>
    </row>
    <row r="35" s="30" customFormat="1" ht="30" customHeight="1" spans="1:14">
      <c r="A35" s="21">
        <v>4.6</v>
      </c>
      <c r="B35" s="21" t="s">
        <v>184</v>
      </c>
      <c r="C35" s="21" t="s">
        <v>191</v>
      </c>
      <c r="D35" s="21">
        <v>13</v>
      </c>
      <c r="E35" s="21" t="s">
        <v>141</v>
      </c>
      <c r="F35" s="21" t="s">
        <v>36</v>
      </c>
      <c r="G35" s="21" t="s">
        <v>149</v>
      </c>
      <c r="H35" s="21" t="s">
        <v>96</v>
      </c>
      <c r="I35" s="21">
        <v>2</v>
      </c>
      <c r="J35" s="21">
        <v>9</v>
      </c>
      <c r="K35" s="21">
        <v>2</v>
      </c>
      <c r="L35" s="21">
        <v>9</v>
      </c>
      <c r="M35" s="21">
        <v>0.13</v>
      </c>
      <c r="N35" s="21"/>
    </row>
    <row r="36" s="30" customFormat="1" ht="30" customHeight="1" spans="1:14">
      <c r="A36" s="21">
        <v>4.7</v>
      </c>
      <c r="B36" s="21" t="s">
        <v>184</v>
      </c>
      <c r="C36" s="21" t="s">
        <v>192</v>
      </c>
      <c r="D36" s="21">
        <v>2</v>
      </c>
      <c r="E36" s="21" t="s">
        <v>141</v>
      </c>
      <c r="F36" s="21" t="s">
        <v>36</v>
      </c>
      <c r="G36" s="21" t="s">
        <v>152</v>
      </c>
      <c r="H36" s="21" t="s">
        <v>153</v>
      </c>
      <c r="I36" s="21">
        <v>1</v>
      </c>
      <c r="J36" s="21">
        <v>1</v>
      </c>
      <c r="K36" s="21">
        <v>1</v>
      </c>
      <c r="L36" s="21">
        <v>1</v>
      </c>
      <c r="M36" s="21">
        <v>0.02</v>
      </c>
      <c r="N36" s="21"/>
    </row>
    <row r="37" s="30" customFormat="1" ht="30" customHeight="1" spans="1:14">
      <c r="A37" s="21">
        <v>4.8</v>
      </c>
      <c r="B37" s="21" t="s">
        <v>184</v>
      </c>
      <c r="C37" s="21" t="s">
        <v>259</v>
      </c>
      <c r="D37" s="21">
        <v>3</v>
      </c>
      <c r="E37" s="21" t="s">
        <v>141</v>
      </c>
      <c r="F37" s="21" t="s">
        <v>36</v>
      </c>
      <c r="G37" s="21" t="s">
        <v>152</v>
      </c>
      <c r="H37" s="21" t="s">
        <v>155</v>
      </c>
      <c r="I37" s="21">
        <v>2</v>
      </c>
      <c r="J37" s="21">
        <v>5</v>
      </c>
      <c r="K37" s="21">
        <v>2</v>
      </c>
      <c r="L37" s="21">
        <v>5</v>
      </c>
      <c r="M37" s="21">
        <v>0.03</v>
      </c>
      <c r="N37" s="21"/>
    </row>
    <row r="38" s="30" customFormat="1" ht="30" customHeight="1" spans="1:14">
      <c r="A38" s="21">
        <v>4.9</v>
      </c>
      <c r="B38" s="21" t="s">
        <v>184</v>
      </c>
      <c r="C38" s="21" t="s">
        <v>194</v>
      </c>
      <c r="D38" s="21">
        <v>10</v>
      </c>
      <c r="E38" s="21" t="s">
        <v>141</v>
      </c>
      <c r="F38" s="21" t="s">
        <v>36</v>
      </c>
      <c r="G38" s="21" t="s">
        <v>152</v>
      </c>
      <c r="H38" s="21" t="s">
        <v>157</v>
      </c>
      <c r="I38" s="21">
        <v>1</v>
      </c>
      <c r="J38" s="21">
        <v>4</v>
      </c>
      <c r="K38" s="21">
        <v>1</v>
      </c>
      <c r="L38" s="21">
        <v>4</v>
      </c>
      <c r="M38" s="21">
        <v>0.1</v>
      </c>
      <c r="N38" s="21"/>
    </row>
    <row r="39" s="30" customFormat="1" ht="30" customHeight="1" spans="1:14">
      <c r="A39" s="83" t="s">
        <v>195</v>
      </c>
      <c r="B39" s="21" t="s">
        <v>184</v>
      </c>
      <c r="C39" s="21" t="s">
        <v>196</v>
      </c>
      <c r="D39" s="21">
        <v>3.2</v>
      </c>
      <c r="E39" s="21" t="s">
        <v>141</v>
      </c>
      <c r="F39" s="21" t="s">
        <v>36</v>
      </c>
      <c r="G39" s="21" t="s">
        <v>159</v>
      </c>
      <c r="H39" s="84" t="s">
        <v>96</v>
      </c>
      <c r="I39" s="21">
        <v>1</v>
      </c>
      <c r="J39" s="21">
        <v>4</v>
      </c>
      <c r="K39" s="21">
        <v>1</v>
      </c>
      <c r="L39" s="21">
        <v>4</v>
      </c>
      <c r="M39" s="21">
        <v>0.032</v>
      </c>
      <c r="N39" s="21"/>
    </row>
    <row r="40" s="30" customFormat="1" ht="30" customHeight="1" spans="1:14">
      <c r="A40" s="83" t="s">
        <v>197</v>
      </c>
      <c r="B40" s="21" t="s">
        <v>184</v>
      </c>
      <c r="C40" s="21" t="s">
        <v>198</v>
      </c>
      <c r="D40" s="21">
        <v>4.6</v>
      </c>
      <c r="E40" s="21" t="s">
        <v>141</v>
      </c>
      <c r="F40" s="21" t="s">
        <v>36</v>
      </c>
      <c r="G40" s="21" t="s">
        <v>164</v>
      </c>
      <c r="H40" s="21" t="s">
        <v>165</v>
      </c>
      <c r="I40" s="21">
        <v>1</v>
      </c>
      <c r="J40" s="21">
        <v>3</v>
      </c>
      <c r="K40" s="21">
        <v>1</v>
      </c>
      <c r="L40" s="21">
        <v>3</v>
      </c>
      <c r="M40" s="21">
        <v>0.046</v>
      </c>
      <c r="N40" s="21"/>
    </row>
    <row r="41" s="30" customFormat="1" ht="30" customHeight="1" spans="1:14">
      <c r="A41" s="83" t="s">
        <v>199</v>
      </c>
      <c r="B41" s="21" t="s">
        <v>184</v>
      </c>
      <c r="C41" s="21" t="s">
        <v>193</v>
      </c>
      <c r="D41" s="21">
        <v>2</v>
      </c>
      <c r="E41" s="21" t="s">
        <v>141</v>
      </c>
      <c r="F41" s="21" t="s">
        <v>36</v>
      </c>
      <c r="G41" s="21" t="s">
        <v>164</v>
      </c>
      <c r="H41" s="21" t="s">
        <v>168</v>
      </c>
      <c r="I41" s="21">
        <v>1</v>
      </c>
      <c r="J41" s="21">
        <v>3</v>
      </c>
      <c r="K41" s="21">
        <v>1</v>
      </c>
      <c r="L41" s="21">
        <v>3</v>
      </c>
      <c r="M41" s="21">
        <v>0.02</v>
      </c>
      <c r="N41" s="21"/>
    </row>
    <row r="42" s="30" customFormat="1" ht="30" customHeight="1" spans="1:14">
      <c r="A42" s="83" t="s">
        <v>200</v>
      </c>
      <c r="B42" s="21" t="s">
        <v>184</v>
      </c>
      <c r="C42" s="21" t="s">
        <v>260</v>
      </c>
      <c r="D42" s="21">
        <v>3</v>
      </c>
      <c r="E42" s="21" t="s">
        <v>141</v>
      </c>
      <c r="F42" s="21" t="s">
        <v>36</v>
      </c>
      <c r="G42" s="21" t="s">
        <v>201</v>
      </c>
      <c r="H42" s="21" t="s">
        <v>202</v>
      </c>
      <c r="I42" s="21">
        <v>1</v>
      </c>
      <c r="J42" s="21">
        <v>3</v>
      </c>
      <c r="K42" s="21">
        <v>1</v>
      </c>
      <c r="L42" s="21">
        <v>3</v>
      </c>
      <c r="M42" s="21">
        <v>0.03</v>
      </c>
      <c r="N42" s="21"/>
    </row>
    <row r="43" s="30" customFormat="1" ht="30" customHeight="1" spans="1:14">
      <c r="A43" s="83" t="s">
        <v>203</v>
      </c>
      <c r="B43" s="21" t="s">
        <v>184</v>
      </c>
      <c r="C43" s="21" t="s">
        <v>204</v>
      </c>
      <c r="D43" s="21">
        <v>2</v>
      </c>
      <c r="E43" s="21" t="s">
        <v>141</v>
      </c>
      <c r="F43" s="21" t="s">
        <v>36</v>
      </c>
      <c r="G43" s="21" t="s">
        <v>205</v>
      </c>
      <c r="H43" s="21" t="s">
        <v>206</v>
      </c>
      <c r="I43" s="21">
        <v>1</v>
      </c>
      <c r="J43" s="21">
        <v>2</v>
      </c>
      <c r="K43" s="21">
        <v>1</v>
      </c>
      <c r="L43" s="21">
        <v>2</v>
      </c>
      <c r="M43" s="21">
        <v>0.02</v>
      </c>
      <c r="N43" s="21"/>
    </row>
    <row r="44" s="30" customFormat="1" ht="30" customHeight="1" spans="1:14">
      <c r="A44" s="85"/>
      <c r="B44" s="86" t="s">
        <v>52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>
        <f>M45+M47+M62</f>
        <v>8.238</v>
      </c>
      <c r="N44" s="85"/>
    </row>
    <row r="45" s="30" customFormat="1" ht="30" customHeight="1" spans="1:14">
      <c r="A45" s="82">
        <v>1</v>
      </c>
      <c r="B45" s="82" t="s">
        <v>55</v>
      </c>
      <c r="C45" s="82" t="s">
        <v>67</v>
      </c>
      <c r="D45" s="82">
        <v>2</v>
      </c>
      <c r="E45" s="82" t="s">
        <v>213</v>
      </c>
      <c r="F45" s="82" t="s">
        <v>57</v>
      </c>
      <c r="G45" s="82"/>
      <c r="H45" s="82"/>
      <c r="I45" s="82">
        <v>1</v>
      </c>
      <c r="J45" s="82">
        <v>3</v>
      </c>
      <c r="K45" s="82"/>
      <c r="L45" s="82"/>
      <c r="M45" s="82">
        <v>0.2</v>
      </c>
      <c r="N45" s="82"/>
    </row>
    <row r="46" s="30" customFormat="1" ht="30" customHeight="1" spans="1:14">
      <c r="A46" s="21">
        <v>1.1</v>
      </c>
      <c r="B46" s="21"/>
      <c r="C46" s="21" t="s">
        <v>67</v>
      </c>
      <c r="D46" s="21">
        <v>2</v>
      </c>
      <c r="E46" s="21" t="s">
        <v>213</v>
      </c>
      <c r="F46" s="21" t="s">
        <v>57</v>
      </c>
      <c r="G46" s="21" t="s">
        <v>159</v>
      </c>
      <c r="H46" s="21" t="s">
        <v>160</v>
      </c>
      <c r="I46" s="21">
        <v>1</v>
      </c>
      <c r="J46" s="21">
        <v>3</v>
      </c>
      <c r="K46" s="21"/>
      <c r="L46" s="21"/>
      <c r="M46" s="21">
        <v>0.2</v>
      </c>
      <c r="N46" s="21"/>
    </row>
    <row r="47" s="30" customFormat="1" ht="30" customHeight="1" spans="1:14">
      <c r="A47" s="82">
        <v>2</v>
      </c>
      <c r="B47" s="82" t="s">
        <v>58</v>
      </c>
      <c r="C47" s="82" t="s">
        <v>68</v>
      </c>
      <c r="D47" s="82">
        <f>D48+D49+D50+D51+D52+D53+D54+D55+D56+D57+D58+D59+D60+D61</f>
        <v>131</v>
      </c>
      <c r="E47" s="82" t="s">
        <v>214</v>
      </c>
      <c r="F47" s="82" t="s">
        <v>60</v>
      </c>
      <c r="G47" s="82"/>
      <c r="H47" s="82"/>
      <c r="I47" s="82">
        <f t="shared" ref="I47:M47" si="3">I48+I49+I50+I51+I52+I53+I54+I55+I56+I57+I58+I59+I60+I61</f>
        <v>52</v>
      </c>
      <c r="J47" s="82">
        <f t="shared" si="3"/>
        <v>180</v>
      </c>
      <c r="K47" s="82">
        <f t="shared" si="3"/>
        <v>52</v>
      </c>
      <c r="L47" s="82">
        <f t="shared" si="3"/>
        <v>180</v>
      </c>
      <c r="M47" s="82">
        <f t="shared" si="3"/>
        <v>6.4</v>
      </c>
      <c r="N47" s="82"/>
    </row>
    <row r="48" s="30" customFormat="1" ht="30" customHeight="1" spans="1:14">
      <c r="A48" s="21">
        <v>2.1</v>
      </c>
      <c r="B48" s="21" t="s">
        <v>215</v>
      </c>
      <c r="C48" s="21" t="s">
        <v>216</v>
      </c>
      <c r="D48" s="21">
        <v>29</v>
      </c>
      <c r="E48" s="21" t="s">
        <v>214</v>
      </c>
      <c r="F48" s="21" t="s">
        <v>60</v>
      </c>
      <c r="G48" s="21" t="s">
        <v>144</v>
      </c>
      <c r="H48" s="21" t="s">
        <v>145</v>
      </c>
      <c r="I48" s="21">
        <v>15</v>
      </c>
      <c r="J48" s="21">
        <v>45</v>
      </c>
      <c r="K48" s="21">
        <v>15</v>
      </c>
      <c r="L48" s="21">
        <v>45</v>
      </c>
      <c r="M48" s="21">
        <v>1.45</v>
      </c>
      <c r="N48" s="88"/>
    </row>
    <row r="49" s="30" customFormat="1" ht="30" customHeight="1" spans="1:14">
      <c r="A49" s="21">
        <v>2.2</v>
      </c>
      <c r="B49" s="21" t="s">
        <v>215</v>
      </c>
      <c r="C49" s="21" t="s">
        <v>217</v>
      </c>
      <c r="D49" s="21">
        <v>18</v>
      </c>
      <c r="E49" s="21" t="s">
        <v>214</v>
      </c>
      <c r="F49" s="21" t="s">
        <v>60</v>
      </c>
      <c r="G49" s="21" t="s">
        <v>144</v>
      </c>
      <c r="H49" s="21" t="s">
        <v>147</v>
      </c>
      <c r="I49" s="21">
        <v>9</v>
      </c>
      <c r="J49" s="21">
        <v>31</v>
      </c>
      <c r="K49" s="21">
        <v>9</v>
      </c>
      <c r="L49" s="21">
        <v>31</v>
      </c>
      <c r="M49" s="21">
        <v>0.9</v>
      </c>
      <c r="N49" s="88"/>
    </row>
    <row r="50" s="30" customFormat="1" ht="30" customHeight="1" spans="1:14">
      <c r="A50" s="21">
        <v>2.3</v>
      </c>
      <c r="B50" s="21" t="s">
        <v>215</v>
      </c>
      <c r="C50" s="21" t="s">
        <v>263</v>
      </c>
      <c r="D50" s="21">
        <v>29</v>
      </c>
      <c r="E50" s="21" t="s">
        <v>214</v>
      </c>
      <c r="F50" s="21" t="s">
        <v>60</v>
      </c>
      <c r="G50" s="21" t="s">
        <v>149</v>
      </c>
      <c r="H50" s="21" t="s">
        <v>107</v>
      </c>
      <c r="I50" s="21">
        <v>10</v>
      </c>
      <c r="J50" s="21">
        <v>38</v>
      </c>
      <c r="K50" s="21">
        <v>10</v>
      </c>
      <c r="L50" s="21">
        <v>38</v>
      </c>
      <c r="M50" s="21">
        <v>1.45</v>
      </c>
      <c r="N50" s="21"/>
    </row>
    <row r="51" s="30" customFormat="1" ht="30" customHeight="1" spans="1:14">
      <c r="A51" s="21">
        <v>2.4</v>
      </c>
      <c r="B51" s="21" t="s">
        <v>215</v>
      </c>
      <c r="C51" s="21" t="s">
        <v>264</v>
      </c>
      <c r="D51" s="21">
        <v>11</v>
      </c>
      <c r="E51" s="21" t="s">
        <v>214</v>
      </c>
      <c r="F51" s="21" t="s">
        <v>60</v>
      </c>
      <c r="G51" s="21" t="s">
        <v>149</v>
      </c>
      <c r="H51" s="84" t="s">
        <v>105</v>
      </c>
      <c r="I51" s="21">
        <v>3</v>
      </c>
      <c r="J51" s="21">
        <v>10</v>
      </c>
      <c r="K51" s="21">
        <v>3</v>
      </c>
      <c r="L51" s="21">
        <v>10</v>
      </c>
      <c r="M51" s="21">
        <v>0.55</v>
      </c>
      <c r="N51" s="21"/>
    </row>
    <row r="52" s="30" customFormat="1" ht="30" customHeight="1" spans="1:14">
      <c r="A52" s="21">
        <v>2.5</v>
      </c>
      <c r="B52" s="21" t="s">
        <v>215</v>
      </c>
      <c r="C52" s="21" t="s">
        <v>265</v>
      </c>
      <c r="D52" s="21">
        <v>9</v>
      </c>
      <c r="E52" s="21" t="s">
        <v>214</v>
      </c>
      <c r="F52" s="21" t="s">
        <v>60</v>
      </c>
      <c r="G52" s="21" t="s">
        <v>149</v>
      </c>
      <c r="H52" s="21" t="s">
        <v>99</v>
      </c>
      <c r="I52" s="21">
        <v>3</v>
      </c>
      <c r="J52" s="21">
        <v>14</v>
      </c>
      <c r="K52" s="21">
        <v>3</v>
      </c>
      <c r="L52" s="21">
        <v>14</v>
      </c>
      <c r="M52" s="21">
        <v>0.45</v>
      </c>
      <c r="N52" s="21"/>
    </row>
    <row r="53" s="30" customFormat="1" ht="30" customHeight="1" spans="1:14">
      <c r="A53" s="21">
        <v>2.6</v>
      </c>
      <c r="B53" s="21" t="s">
        <v>215</v>
      </c>
      <c r="C53" s="21" t="s">
        <v>228</v>
      </c>
      <c r="D53" s="21">
        <v>3</v>
      </c>
      <c r="E53" s="21" t="s">
        <v>214</v>
      </c>
      <c r="F53" s="21" t="s">
        <v>60</v>
      </c>
      <c r="G53" s="21" t="s">
        <v>149</v>
      </c>
      <c r="H53" s="21" t="s">
        <v>96</v>
      </c>
      <c r="I53" s="21">
        <v>2</v>
      </c>
      <c r="J53" s="21">
        <v>9</v>
      </c>
      <c r="K53" s="21">
        <v>2</v>
      </c>
      <c r="L53" s="21">
        <v>9</v>
      </c>
      <c r="M53" s="21">
        <v>0.15</v>
      </c>
      <c r="N53" s="21"/>
    </row>
    <row r="54" s="30" customFormat="1" ht="30" customHeight="1" spans="1:14">
      <c r="A54" s="21">
        <v>2.7</v>
      </c>
      <c r="B54" s="21" t="s">
        <v>215</v>
      </c>
      <c r="C54" s="21" t="s">
        <v>222</v>
      </c>
      <c r="D54" s="21">
        <v>6</v>
      </c>
      <c r="E54" s="21" t="s">
        <v>214</v>
      </c>
      <c r="F54" s="21" t="s">
        <v>60</v>
      </c>
      <c r="G54" s="21" t="s">
        <v>152</v>
      </c>
      <c r="H54" s="21" t="s">
        <v>153</v>
      </c>
      <c r="I54" s="21">
        <v>1</v>
      </c>
      <c r="J54" s="21">
        <v>4</v>
      </c>
      <c r="K54" s="21">
        <v>1</v>
      </c>
      <c r="L54" s="21">
        <v>4</v>
      </c>
      <c r="M54" s="21">
        <v>0.3</v>
      </c>
      <c r="N54" s="21"/>
    </row>
    <row r="55" s="30" customFormat="1" ht="30" customHeight="1" spans="1:14">
      <c r="A55" s="21">
        <v>2.8</v>
      </c>
      <c r="B55" s="21" t="s">
        <v>215</v>
      </c>
      <c r="C55" s="21" t="s">
        <v>266</v>
      </c>
      <c r="D55" s="21">
        <v>6</v>
      </c>
      <c r="E55" s="21" t="s">
        <v>214</v>
      </c>
      <c r="F55" s="21" t="s">
        <v>60</v>
      </c>
      <c r="G55" s="21" t="s">
        <v>152</v>
      </c>
      <c r="H55" s="21" t="s">
        <v>155</v>
      </c>
      <c r="I55" s="21">
        <v>2</v>
      </c>
      <c r="J55" s="21">
        <v>5</v>
      </c>
      <c r="K55" s="21">
        <v>2</v>
      </c>
      <c r="L55" s="21">
        <v>5</v>
      </c>
      <c r="M55" s="21">
        <v>0.3</v>
      </c>
      <c r="N55" s="21"/>
    </row>
    <row r="56" s="30" customFormat="1" ht="30" customHeight="1" spans="1:14">
      <c r="A56" s="21">
        <v>2.9</v>
      </c>
      <c r="B56" s="21" t="s">
        <v>215</v>
      </c>
      <c r="C56" s="21" t="s">
        <v>267</v>
      </c>
      <c r="D56" s="21">
        <v>2</v>
      </c>
      <c r="E56" s="21" t="s">
        <v>214</v>
      </c>
      <c r="F56" s="21" t="s">
        <v>60</v>
      </c>
      <c r="G56" s="21" t="s">
        <v>152</v>
      </c>
      <c r="H56" s="21" t="s">
        <v>157</v>
      </c>
      <c r="I56" s="21">
        <v>1</v>
      </c>
      <c r="J56" s="21">
        <v>4</v>
      </c>
      <c r="K56" s="21">
        <v>1</v>
      </c>
      <c r="L56" s="21">
        <v>4</v>
      </c>
      <c r="M56" s="21">
        <v>0.1</v>
      </c>
      <c r="N56" s="21"/>
    </row>
    <row r="57" s="30" customFormat="1" ht="30" customHeight="1" spans="1:14">
      <c r="A57" s="83" t="s">
        <v>225</v>
      </c>
      <c r="B57" s="21" t="s">
        <v>215</v>
      </c>
      <c r="C57" s="21" t="s">
        <v>230</v>
      </c>
      <c r="D57" s="21">
        <v>4</v>
      </c>
      <c r="E57" s="21" t="s">
        <v>214</v>
      </c>
      <c r="F57" s="21" t="s">
        <v>60</v>
      </c>
      <c r="G57" s="21" t="s">
        <v>159</v>
      </c>
      <c r="H57" s="21" t="s">
        <v>160</v>
      </c>
      <c r="I57" s="21">
        <v>1</v>
      </c>
      <c r="J57" s="21">
        <v>3</v>
      </c>
      <c r="K57" s="21">
        <v>1</v>
      </c>
      <c r="L57" s="21">
        <v>3</v>
      </c>
      <c r="M57" s="21">
        <v>0.2</v>
      </c>
      <c r="N57" s="21"/>
    </row>
    <row r="58" s="30" customFormat="1" ht="30" customHeight="1" spans="1:14">
      <c r="A58" s="83" t="s">
        <v>227</v>
      </c>
      <c r="B58" s="21" t="s">
        <v>215</v>
      </c>
      <c r="C58" s="21" t="s">
        <v>228</v>
      </c>
      <c r="D58" s="21">
        <v>3</v>
      </c>
      <c r="E58" s="21" t="s">
        <v>214</v>
      </c>
      <c r="F58" s="21" t="s">
        <v>60</v>
      </c>
      <c r="G58" s="21" t="s">
        <v>159</v>
      </c>
      <c r="H58" s="84" t="s">
        <v>96</v>
      </c>
      <c r="I58" s="21">
        <v>1</v>
      </c>
      <c r="J58" s="21">
        <v>4</v>
      </c>
      <c r="K58" s="21">
        <v>1</v>
      </c>
      <c r="L58" s="21">
        <v>4</v>
      </c>
      <c r="M58" s="21">
        <v>0.15</v>
      </c>
      <c r="N58" s="21"/>
    </row>
    <row r="59" s="30" customFormat="1" ht="30" customHeight="1" spans="1:14">
      <c r="A59" s="83" t="s">
        <v>229</v>
      </c>
      <c r="B59" s="21" t="s">
        <v>215</v>
      </c>
      <c r="C59" s="21" t="s">
        <v>268</v>
      </c>
      <c r="D59" s="21">
        <v>4</v>
      </c>
      <c r="E59" s="21" t="s">
        <v>214</v>
      </c>
      <c r="F59" s="21" t="s">
        <v>60</v>
      </c>
      <c r="G59" s="21" t="s">
        <v>164</v>
      </c>
      <c r="H59" s="21" t="s">
        <v>165</v>
      </c>
      <c r="I59" s="21">
        <v>2</v>
      </c>
      <c r="J59" s="21">
        <v>8</v>
      </c>
      <c r="K59" s="21">
        <v>2</v>
      </c>
      <c r="L59" s="21">
        <v>8</v>
      </c>
      <c r="M59" s="21">
        <v>0.2</v>
      </c>
      <c r="N59" s="21"/>
    </row>
    <row r="60" s="30" customFormat="1" ht="30" customHeight="1" spans="1:14">
      <c r="A60" s="83" t="s">
        <v>231</v>
      </c>
      <c r="B60" s="21" t="s">
        <v>215</v>
      </c>
      <c r="C60" s="21" t="s">
        <v>269</v>
      </c>
      <c r="D60" s="21">
        <v>5</v>
      </c>
      <c r="E60" s="21" t="s">
        <v>214</v>
      </c>
      <c r="F60" s="21" t="s">
        <v>60</v>
      </c>
      <c r="G60" s="21" t="s">
        <v>164</v>
      </c>
      <c r="H60" s="21" t="s">
        <v>168</v>
      </c>
      <c r="I60" s="21">
        <v>1</v>
      </c>
      <c r="J60" s="21">
        <v>3</v>
      </c>
      <c r="K60" s="21">
        <v>1</v>
      </c>
      <c r="L60" s="21">
        <v>3</v>
      </c>
      <c r="M60" s="21">
        <v>0.1</v>
      </c>
      <c r="N60" s="21"/>
    </row>
    <row r="61" s="30" customFormat="1" ht="30" customHeight="1" spans="1:14">
      <c r="A61" s="21">
        <v>2.14</v>
      </c>
      <c r="B61" s="21" t="s">
        <v>215</v>
      </c>
      <c r="C61" s="21" t="s">
        <v>270</v>
      </c>
      <c r="D61" s="21">
        <v>2</v>
      </c>
      <c r="E61" s="21" t="s">
        <v>214</v>
      </c>
      <c r="F61" s="21" t="s">
        <v>60</v>
      </c>
      <c r="G61" s="21" t="s">
        <v>205</v>
      </c>
      <c r="H61" s="21" t="s">
        <v>206</v>
      </c>
      <c r="I61" s="21">
        <v>1</v>
      </c>
      <c r="J61" s="21">
        <v>2</v>
      </c>
      <c r="K61" s="21">
        <v>1</v>
      </c>
      <c r="L61" s="21">
        <v>2</v>
      </c>
      <c r="M61" s="21">
        <v>0.1</v>
      </c>
      <c r="N61" s="21"/>
    </row>
    <row r="62" s="30" customFormat="1" ht="30" customHeight="1" spans="1:14">
      <c r="A62" s="82">
        <v>4</v>
      </c>
      <c r="B62" s="82" t="s">
        <v>64</v>
      </c>
      <c r="C62" s="82" t="s">
        <v>69</v>
      </c>
      <c r="D62" s="82">
        <f>D63+D64+D65</f>
        <v>1260</v>
      </c>
      <c r="E62" s="82" t="s">
        <v>234</v>
      </c>
      <c r="F62" s="82" t="s">
        <v>63</v>
      </c>
      <c r="G62" s="82"/>
      <c r="H62" s="82"/>
      <c r="I62" s="82">
        <f t="shared" ref="I62:M62" si="4">I63+I64+I65</f>
        <v>17</v>
      </c>
      <c r="J62" s="82">
        <f t="shared" si="4"/>
        <v>62</v>
      </c>
      <c r="K62" s="82">
        <f t="shared" si="4"/>
        <v>17</v>
      </c>
      <c r="L62" s="82">
        <f t="shared" si="4"/>
        <v>62</v>
      </c>
      <c r="M62" s="82">
        <f t="shared" si="4"/>
        <v>1.638</v>
      </c>
      <c r="N62" s="82"/>
    </row>
    <row r="63" s="30" customFormat="1" ht="30" customHeight="1" spans="1:14">
      <c r="A63" s="87">
        <v>4.1</v>
      </c>
      <c r="B63" s="87" t="s">
        <v>236</v>
      </c>
      <c r="C63" s="87" t="s">
        <v>237</v>
      </c>
      <c r="D63" s="87">
        <v>960</v>
      </c>
      <c r="E63" s="21" t="s">
        <v>234</v>
      </c>
      <c r="F63" s="21" t="s">
        <v>63</v>
      </c>
      <c r="G63" s="87" t="s">
        <v>144</v>
      </c>
      <c r="H63" s="87" t="s">
        <v>145</v>
      </c>
      <c r="I63" s="87">
        <v>15</v>
      </c>
      <c r="J63" s="87">
        <v>57</v>
      </c>
      <c r="K63" s="87">
        <v>15</v>
      </c>
      <c r="L63" s="87">
        <v>57</v>
      </c>
      <c r="M63" s="87">
        <v>1.248</v>
      </c>
      <c r="N63" s="87"/>
    </row>
    <row r="64" s="30" customFormat="1" ht="30" customHeight="1" spans="1:14">
      <c r="A64" s="21">
        <v>4.5</v>
      </c>
      <c r="B64" s="87" t="s">
        <v>236</v>
      </c>
      <c r="C64" s="87" t="s">
        <v>241</v>
      </c>
      <c r="D64" s="21">
        <v>200</v>
      </c>
      <c r="E64" s="21" t="s">
        <v>234</v>
      </c>
      <c r="F64" s="21" t="s">
        <v>63</v>
      </c>
      <c r="G64" s="21" t="s">
        <v>201</v>
      </c>
      <c r="H64" s="21" t="s">
        <v>202</v>
      </c>
      <c r="I64" s="21">
        <v>1</v>
      </c>
      <c r="J64" s="21">
        <v>3</v>
      </c>
      <c r="K64" s="21">
        <v>1</v>
      </c>
      <c r="L64" s="21">
        <v>3</v>
      </c>
      <c r="M64" s="21">
        <v>0.26</v>
      </c>
      <c r="N64" s="21"/>
    </row>
    <row r="65" s="30" customFormat="1" ht="30" customHeight="1" spans="1:14">
      <c r="A65" s="21">
        <v>4.6</v>
      </c>
      <c r="B65" s="87" t="s">
        <v>236</v>
      </c>
      <c r="C65" s="87" t="s">
        <v>242</v>
      </c>
      <c r="D65" s="21">
        <v>100</v>
      </c>
      <c r="E65" s="21" t="s">
        <v>234</v>
      </c>
      <c r="F65" s="21" t="s">
        <v>63</v>
      </c>
      <c r="G65" s="21" t="s">
        <v>205</v>
      </c>
      <c r="H65" s="21" t="s">
        <v>206</v>
      </c>
      <c r="I65" s="21">
        <v>1</v>
      </c>
      <c r="J65" s="21">
        <v>2</v>
      </c>
      <c r="K65" s="21">
        <v>1</v>
      </c>
      <c r="L65" s="21">
        <v>2</v>
      </c>
      <c r="M65" s="21">
        <v>0.13</v>
      </c>
      <c r="N65" s="21"/>
    </row>
    <row r="66" s="30" customFormat="1" ht="25" customHeight="1" spans="1:14">
      <c r="A66" s="53" t="s">
        <v>271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="30" customFormat="1" ht="19" customHeight="1" spans="1:1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66:N67"/>
  </mergeCells>
  <pageMargins left="0.786805555555556" right="0.786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Sheet1</vt:lpstr>
      <vt:lpstr>目录</vt:lpstr>
      <vt:lpstr>（汇总细表）</vt:lpstr>
      <vt:lpstr>Sheet3</vt:lpstr>
      <vt:lpstr>Sheet2</vt:lpstr>
      <vt:lpstr>镇2018申报表</vt:lpstr>
      <vt:lpstr>镇2019申报</vt:lpstr>
      <vt:lpstr>镇2020</vt:lpstr>
      <vt:lpstr>2018年到户</vt:lpstr>
      <vt:lpstr>2019年到户</vt:lpstr>
      <vt:lpstr>2020年到户</vt:lpstr>
      <vt:lpstr>曼袄村委会2020年到户花名册</vt:lpstr>
      <vt:lpstr>曼搞村委会2020年到户花名册</vt:lpstr>
      <vt:lpstr>曼短村委会2020年到户花名册</vt:lpstr>
      <vt:lpstr>曼真村委会2020年到户花名册</vt:lpstr>
      <vt:lpstr>曼贺村委会2020年到户花名册</vt:lpstr>
      <vt:lpstr>曼尾村委会2020年到户花名册</vt:lpstr>
      <vt:lpstr>勐翁村委会2020年到户花名册 </vt:lpstr>
      <vt:lpstr>四、公共服务</vt:lpstr>
      <vt:lpstr>公共服务 (曼搞村委会)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2018-01-09T07:44:00Z</dcterms:created>
  <dcterms:modified xsi:type="dcterms:W3CDTF">2022-01-13T01:44:24Z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