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255" windowHeight="8115" activeTab="1"/>
  </bookViews>
  <sheets>
    <sheet name="（2018-2020年汇总表）" sheetId="1" r:id="rId1"/>
    <sheet name="产业发展-细表" sheetId="2" r:id="rId2"/>
    <sheet name="公共服务改善-细表" sheetId="3" r:id="rId3"/>
    <sheet name="镇2018申报表" sheetId="4" r:id="rId4"/>
    <sheet name="镇2019申报" sheetId="5" r:id="rId5"/>
    <sheet name="镇2020" sheetId="6" r:id="rId6"/>
  </sheets>
  <definedNames>
    <definedName name="_xlnm.Print_Titles" localSheetId="3">镇2018申报表!$2:$3</definedName>
    <definedName name="_xlnm.Print_Titles" localSheetId="4">镇2019申报!$2:$3</definedName>
    <definedName name="_xlnm.Print_Titles" localSheetId="5">镇2020!$2:$3</definedName>
  </definedNames>
  <calcPr calcId="144525"/>
</workbook>
</file>

<file path=xl/sharedStrings.xml><?xml version="1.0" encoding="utf-8"?>
<sst xmlns="http://schemas.openxmlformats.org/spreadsheetml/2006/main" count="268">
  <si>
    <t>勐海镇脱贫攻坚项目库建设表（汇总细表）</t>
  </si>
  <si>
    <t xml:space="preserve">    填报单位：中共勐海镇委员会  勐海镇人民政府</t>
  </si>
  <si>
    <t>单位：万元</t>
  </si>
  <si>
    <t>序号</t>
  </si>
  <si>
    <t>项目类别</t>
  </si>
  <si>
    <t>项目名称</t>
  </si>
  <si>
    <t>建设内容及规模</t>
  </si>
  <si>
    <t>建设地点</t>
  </si>
  <si>
    <t>建设性质</t>
  </si>
  <si>
    <t>实施年度</t>
  </si>
  <si>
    <t>总投资(万元)</t>
  </si>
  <si>
    <t>财政性投入(万元)</t>
  </si>
  <si>
    <t>其他资金(万元)</t>
  </si>
  <si>
    <t>农户自筹(万元)</t>
  </si>
  <si>
    <t>项目补助标准</t>
  </si>
  <si>
    <t>扶持对象</t>
  </si>
  <si>
    <t>新增经济社会效益和扶贫效益</t>
  </si>
  <si>
    <t>项目主管单位</t>
  </si>
  <si>
    <t>项目实施单位</t>
  </si>
  <si>
    <t>备注</t>
  </si>
  <si>
    <t>总人数</t>
  </si>
  <si>
    <t>建档立卡贫困户人数</t>
  </si>
  <si>
    <t>非建档立卡贫困户人数</t>
  </si>
  <si>
    <t>总合计</t>
  </si>
  <si>
    <t>一、产业开发</t>
  </si>
  <si>
    <t>(一）种植业</t>
  </si>
  <si>
    <t>种植业</t>
  </si>
  <si>
    <t>水稻、玉米、茶叶等</t>
  </si>
  <si>
    <t>水稻</t>
  </si>
  <si>
    <t>48户170人，种植116.5亩</t>
  </si>
  <si>
    <t>勐海镇</t>
  </si>
  <si>
    <t>新建</t>
  </si>
  <si>
    <t>100元/亩</t>
  </si>
  <si>
    <t>县农业和科技局</t>
  </si>
  <si>
    <t>勐海镇人民政府</t>
  </si>
  <si>
    <t>玉米</t>
  </si>
  <si>
    <t>32户117人，种植91.6亩</t>
  </si>
  <si>
    <t>甘蔗</t>
  </si>
  <si>
    <t>14户55人，种植55.1亩</t>
  </si>
  <si>
    <t>450元/亩</t>
  </si>
  <si>
    <t>改造茶叶</t>
  </si>
  <si>
    <t>46户163人，种植118.8亩</t>
  </si>
  <si>
    <t>坚果</t>
  </si>
  <si>
    <t>15户50人，种植31亩</t>
  </si>
  <si>
    <t>500元/亩</t>
  </si>
  <si>
    <t>49户175人，种植128.6亩</t>
  </si>
  <si>
    <t>46户163人，种植121.5亩</t>
  </si>
  <si>
    <t>4户17人，种植11亩</t>
  </si>
  <si>
    <t>(二)养殖业</t>
  </si>
  <si>
    <t>养殖业</t>
  </si>
  <si>
    <t>羊、猪、鸡等</t>
  </si>
  <si>
    <t>羊</t>
  </si>
  <si>
    <t>1户3人，养殖羊6头</t>
  </si>
  <si>
    <t>1000元/只</t>
  </si>
  <si>
    <t>猪</t>
  </si>
  <si>
    <t>51户175人，养猪212头</t>
  </si>
  <si>
    <t>500元/头</t>
  </si>
  <si>
    <t>鸭</t>
  </si>
  <si>
    <t>2户9人，养殖鸭150羽</t>
  </si>
  <si>
    <t>13元/羽</t>
  </si>
  <si>
    <t>鸡</t>
  </si>
  <si>
    <t>23户88人，养殖鸡1770羽</t>
  </si>
  <si>
    <t>51户175人，养猪211头</t>
  </si>
  <si>
    <t>1户3人，养殖羊2头</t>
  </si>
  <si>
    <t>52户180人，养猪131头</t>
  </si>
  <si>
    <t>17户62人，养殖鸡1260羽</t>
  </si>
  <si>
    <t>二、公共服务改善</t>
  </si>
  <si>
    <t>1.活动场所</t>
  </si>
  <si>
    <t>活动场所修缮、重建</t>
  </si>
  <si>
    <t>活动场所</t>
  </si>
  <si>
    <t>勐海镇曼搞村回龙卡小组活动场所修缮</t>
  </si>
  <si>
    <t>修缮活动场所</t>
  </si>
  <si>
    <t>回龙卡</t>
  </si>
  <si>
    <t>修缮</t>
  </si>
  <si>
    <t>15万/个</t>
  </si>
  <si>
    <t>县委组织部</t>
  </si>
  <si>
    <t>勐海镇曼搞村新生寨小组活动场所修缮</t>
  </si>
  <si>
    <t>新生寨</t>
  </si>
  <si>
    <t>4万/个</t>
  </si>
  <si>
    <t>2.亮化</t>
  </si>
  <si>
    <t>村庄亮化工程</t>
  </si>
  <si>
    <t>安装节能路灯</t>
  </si>
  <si>
    <t>亮化</t>
  </si>
  <si>
    <t>勐海镇曼搞回佤村基础建设</t>
  </si>
  <si>
    <t>路灯5盏</t>
  </si>
  <si>
    <t>回佤</t>
  </si>
  <si>
    <t>4000元/盏</t>
  </si>
  <si>
    <t>县农委办、县民宗局、县财政局、县环保局等</t>
  </si>
  <si>
    <t>勐海镇曼搞回龙卡村基础建设</t>
  </si>
  <si>
    <t>路灯30盏</t>
  </si>
  <si>
    <t>勐海镇曼搞汉族队村基础建设</t>
  </si>
  <si>
    <t>路灯40盏</t>
  </si>
  <si>
    <t>汉族队</t>
  </si>
  <si>
    <t>勐海镇曼搞回过村基础建设</t>
  </si>
  <si>
    <t>路灯20盏</t>
  </si>
  <si>
    <t>回过</t>
  </si>
  <si>
    <t>勐海镇曼搞长田坝村基础建设</t>
  </si>
  <si>
    <t>长田坝</t>
  </si>
  <si>
    <t>勐海镇曼搞曼扫秀村基础建设</t>
  </si>
  <si>
    <t>曼扫秀</t>
  </si>
  <si>
    <t>勐海镇曼搞曼丙村基础建设</t>
  </si>
  <si>
    <t>曼丙</t>
  </si>
  <si>
    <t>勐海镇曼搞帕点村基础建设</t>
  </si>
  <si>
    <t>帕点</t>
  </si>
  <si>
    <t>3.综合改善</t>
  </si>
  <si>
    <t>人居环境综合改善</t>
  </si>
  <si>
    <t>民族特色示范村、兴边富民、美丽乡村等项目</t>
  </si>
  <si>
    <t>综合改善</t>
  </si>
  <si>
    <t>勐海镇曼搞曼杆老寨村基础建设</t>
  </si>
  <si>
    <t xml:space="preserve"> 路灯40盏；活动场所608平方米。</t>
  </si>
  <si>
    <t>曼杆老寨</t>
  </si>
  <si>
    <t>26万/个</t>
  </si>
  <si>
    <t>勐海镇曼搞曼杆新寨村基础建设</t>
  </si>
  <si>
    <t>曼杆新寨</t>
  </si>
  <si>
    <t>勐海镇曼短村委会曼峦回民族团结进步示范村建设项目</t>
  </si>
  <si>
    <t>①村内道路硬化、排水沟、路灯等。
②新建挡土墙650m,共265.80m³；
产业发展互助资金20万元；示范户示范碑2万元。</t>
  </si>
  <si>
    <t>曼峦回</t>
  </si>
  <si>
    <t>100万元/村</t>
  </si>
  <si>
    <t>县民宗局</t>
  </si>
  <si>
    <t>县民宗局、勐海镇人民政府</t>
  </si>
  <si>
    <t xml:space="preserve">   镇党委书记签字：              镇长签字：                 镇扶贫办主任签字：                     填报人：                联系电话：                 </t>
  </si>
  <si>
    <t>勐海县扶贫项目库建设表（产业发展--细表）</t>
  </si>
  <si>
    <t>附件：7</t>
  </si>
  <si>
    <t>勐海县扶贫项目库建设表（公共服务改善--细表）</t>
  </si>
  <si>
    <r>
      <rPr>
        <sz val="22"/>
        <color theme="1"/>
        <rFont val="方正小标宋简体"/>
        <charset val="134"/>
      </rPr>
      <t>勐海县勐海镇脱贫攻坚项目库公示表（</t>
    </r>
    <r>
      <rPr>
        <u/>
        <sz val="22"/>
        <color rgb="FF000000"/>
        <rFont val="方正小标宋简体"/>
        <charset val="134"/>
      </rPr>
      <t>2018</t>
    </r>
    <r>
      <rPr>
        <sz val="22"/>
        <color theme="1"/>
        <rFont val="方正小标宋简体"/>
        <charset val="134"/>
      </rPr>
      <t>年）</t>
    </r>
  </si>
  <si>
    <t>数量</t>
  </si>
  <si>
    <t>单位</t>
  </si>
  <si>
    <t>单位投资或补助标准</t>
  </si>
  <si>
    <t>受益情况</t>
  </si>
  <si>
    <t>概算投入
资金</t>
  </si>
  <si>
    <t>行政村</t>
  </si>
  <si>
    <t>村小组</t>
  </si>
  <si>
    <t>户数</t>
  </si>
  <si>
    <t>人数</t>
  </si>
  <si>
    <t>建档立卡贫困户数</t>
  </si>
  <si>
    <t>建档立卡贫困人数</t>
  </si>
  <si>
    <t>合计</t>
  </si>
  <si>
    <t>亩</t>
  </si>
  <si>
    <t>水稻种植</t>
  </si>
  <si>
    <t>22户80人，种植41.8亩</t>
  </si>
  <si>
    <t>曼袄村</t>
  </si>
  <si>
    <t>曼俩汉</t>
  </si>
  <si>
    <t>9户31人，种植31亩</t>
  </si>
  <si>
    <t>广宰</t>
  </si>
  <si>
    <t>8户31人，种植23.4亩</t>
  </si>
  <si>
    <t>曼搞村</t>
  </si>
  <si>
    <t>1户5人，种植1亩</t>
  </si>
  <si>
    <t>1户1人，种植4亩</t>
  </si>
  <si>
    <t>曼真村</t>
  </si>
  <si>
    <t>广塔寨</t>
  </si>
  <si>
    <t>2户5人，种植3亩</t>
  </si>
  <si>
    <t>曼打贺</t>
  </si>
  <si>
    <t>1户4人，种植2.3亩</t>
  </si>
  <si>
    <t>曼景檬</t>
  </si>
  <si>
    <t>1户3人，种植1亩</t>
  </si>
  <si>
    <t>曼短村</t>
  </si>
  <si>
    <t>纳曼井</t>
  </si>
  <si>
    <t>1户4人，种植1.1亩</t>
  </si>
  <si>
    <t>1.10</t>
  </si>
  <si>
    <t>1户3人，种植2.9亩</t>
  </si>
  <si>
    <t>曼尾</t>
  </si>
  <si>
    <t>曼吕</t>
  </si>
  <si>
    <t>1.11</t>
  </si>
  <si>
    <t>1户3人，种植5亩</t>
  </si>
  <si>
    <t>曼养罕</t>
  </si>
  <si>
    <t>玉米种植</t>
  </si>
  <si>
    <t>11户38人，种植24.7亩</t>
  </si>
  <si>
    <t>7户24人，种植25.5亩</t>
  </si>
  <si>
    <t>5户17人，种植10.1亩</t>
  </si>
  <si>
    <t>3户14人，种植7.7亩</t>
  </si>
  <si>
    <t>2户9人，种植15.4亩</t>
  </si>
  <si>
    <t>1户4人，种植5亩</t>
  </si>
  <si>
    <t>1户4人，种植1.5亩</t>
  </si>
  <si>
    <t>1户4人，种植0.7亩</t>
  </si>
  <si>
    <t>甘蔗种植</t>
  </si>
  <si>
    <t>2户3人，种植4.2亩</t>
  </si>
  <si>
    <t>6户29人，种植21.7亩</t>
  </si>
  <si>
    <t>2户6人，种植21.7亩</t>
  </si>
  <si>
    <t>3户14人，种植18亩</t>
  </si>
  <si>
    <t>1户3人，种植2亩</t>
  </si>
  <si>
    <t>改造茶叶地</t>
  </si>
  <si>
    <t>46户163人，改造118.8亩</t>
  </si>
  <si>
    <t>17户67人，改造23.9亩</t>
  </si>
  <si>
    <t>8户26人，改造33.5亩</t>
  </si>
  <si>
    <t>5户18人，改造8亩</t>
  </si>
  <si>
    <t>2户6人，改造3.6亩</t>
  </si>
  <si>
    <t>3户14人，改造9亩</t>
  </si>
  <si>
    <t>2户9人，改造13亩</t>
  </si>
  <si>
    <t>1户1人，改造2亩</t>
  </si>
  <si>
    <t>1户3人，改造2亩</t>
  </si>
  <si>
    <t>1户4人，改造10亩</t>
  </si>
  <si>
    <t>4.10</t>
  </si>
  <si>
    <t>1户4人，改造3.2亩</t>
  </si>
  <si>
    <t>4.11</t>
  </si>
  <si>
    <t>1户3人，改造4.6亩</t>
  </si>
  <si>
    <t>4.12</t>
  </si>
  <si>
    <t>4.13</t>
  </si>
  <si>
    <t>曼贺</t>
  </si>
  <si>
    <t>曼谢新寨</t>
  </si>
  <si>
    <t>4.14</t>
  </si>
  <si>
    <t>1户2人，改造2亩</t>
  </si>
  <si>
    <t>勐翁</t>
  </si>
  <si>
    <t>景颇寨</t>
  </si>
  <si>
    <t>坚果种植</t>
  </si>
  <si>
    <t>6户22人，种植8.8亩</t>
  </si>
  <si>
    <t>3户12人，种植5亩</t>
  </si>
  <si>
    <t>2户5人，种植7亩</t>
  </si>
  <si>
    <t>2户5人，种植3.8亩</t>
  </si>
  <si>
    <t>1户3人，种植1.4亩</t>
  </si>
  <si>
    <t>只</t>
  </si>
  <si>
    <t>头</t>
  </si>
  <si>
    <t>生猪养殖</t>
  </si>
  <si>
    <t>15户45人，养猪29头</t>
  </si>
  <si>
    <t>9户31人，养猪18头</t>
  </si>
  <si>
    <t>10户38人，养猪71头</t>
  </si>
  <si>
    <t>3户10人，养猪23头</t>
  </si>
  <si>
    <t>3户14人，养猪12头</t>
  </si>
  <si>
    <t>2户9人，养猪15头</t>
  </si>
  <si>
    <t>1户4人，养猪6头</t>
  </si>
  <si>
    <t>2户5人，养猪7头</t>
  </si>
  <si>
    <t>1户4人，养猪5头</t>
  </si>
  <si>
    <t>2.10</t>
  </si>
  <si>
    <t>1户3人，养猪10头</t>
  </si>
  <si>
    <t>2.11</t>
  </si>
  <si>
    <t>1户4人，养猪3头</t>
  </si>
  <si>
    <t>2.12</t>
  </si>
  <si>
    <t>1户3人，养猪4头</t>
  </si>
  <si>
    <t>2.13</t>
  </si>
  <si>
    <t>1户3人，养猪5头</t>
  </si>
  <si>
    <t>1户2人，养猪4头</t>
  </si>
  <si>
    <t>羽</t>
  </si>
  <si>
    <t>22户75人，养殖鸡1770羽</t>
  </si>
  <si>
    <t>鸡养殖</t>
  </si>
  <si>
    <t>15户57人，养殖鸡960羽</t>
  </si>
  <si>
    <t>2户8人，养殖鸡300羽</t>
  </si>
  <si>
    <t>3户14人，养殖鸡160羽</t>
  </si>
  <si>
    <t>1户4人，养殖鸡50羽</t>
  </si>
  <si>
    <t>1户3人，养殖鸡200羽</t>
  </si>
  <si>
    <t>1户2人，养殖鸡100羽</t>
  </si>
  <si>
    <t>（一）活动场所</t>
  </si>
  <si>
    <t>个</t>
  </si>
  <si>
    <t>曼搞</t>
  </si>
  <si>
    <t>（二）亮化</t>
  </si>
  <si>
    <t>盏</t>
  </si>
  <si>
    <t>（三）综合改善</t>
  </si>
  <si>
    <t>100万/村</t>
  </si>
  <si>
    <t>曼短</t>
  </si>
  <si>
    <t xml:space="preserve">   镇党委书记签字：              镇长签字：                 镇扶贫办主任签字：                           </t>
  </si>
  <si>
    <r>
      <rPr>
        <sz val="22"/>
        <color theme="1"/>
        <rFont val="方正小标宋简体"/>
        <charset val="134"/>
      </rPr>
      <t>勐海县勐海镇脱贫攻坚项目库公示表（</t>
    </r>
    <r>
      <rPr>
        <u/>
        <sz val="22"/>
        <color rgb="FF000000"/>
        <rFont val="方正小标宋简体"/>
        <charset val="134"/>
      </rPr>
      <t>2019</t>
    </r>
    <r>
      <rPr>
        <sz val="22"/>
        <color theme="1"/>
        <rFont val="方正小标宋简体"/>
        <charset val="134"/>
      </rPr>
      <t>年）</t>
    </r>
  </si>
  <si>
    <t>2户8人，种植12亩</t>
  </si>
  <si>
    <t>1户3人，种植8亩</t>
  </si>
  <si>
    <t>23户82人，种植48.6亩</t>
  </si>
  <si>
    <t>45户163人，改造121.5亩</t>
  </si>
  <si>
    <t>4户5.5人，改造5.5亩</t>
  </si>
  <si>
    <t>2户6人，改造6.8亩</t>
  </si>
  <si>
    <t>2户5人，改造3亩</t>
  </si>
  <si>
    <t>1户3人，改造3亩</t>
  </si>
  <si>
    <t xml:space="preserve">   镇党委书记签字：              镇长签字：                 扶贫办主任签字：                         </t>
  </si>
  <si>
    <r>
      <rPr>
        <sz val="22"/>
        <color theme="1"/>
        <rFont val="方正小标宋简体"/>
        <charset val="134"/>
      </rPr>
      <t>勐海县勐海镇脱贫攻坚项目库公示表（</t>
    </r>
    <r>
      <rPr>
        <u/>
        <sz val="22"/>
        <color rgb="FF000000"/>
        <rFont val="方正小标宋简体"/>
        <charset val="134"/>
      </rPr>
      <t>2020</t>
    </r>
    <r>
      <rPr>
        <sz val="22"/>
        <color theme="1"/>
        <rFont val="方正小标宋简体"/>
        <charset val="134"/>
      </rPr>
      <t>年）</t>
    </r>
  </si>
  <si>
    <t>10户38人，养猪29头</t>
  </si>
  <si>
    <t>3户10人，养猪11头</t>
  </si>
  <si>
    <t>3户14人，养猪9头</t>
  </si>
  <si>
    <t>2户5人，养猪6头</t>
  </si>
  <si>
    <t>1户4人，养猪2头</t>
  </si>
  <si>
    <t>2户8人，养猪4头</t>
  </si>
  <si>
    <t>1户3人，养猪2头</t>
  </si>
  <si>
    <t>1户2人，养猪2头</t>
  </si>
  <si>
    <t xml:space="preserve">   镇党委书记签字：              镇长签字：                 扶贫办主任签字：       </t>
  </si>
</sst>
</file>

<file path=xl/styles.xml><?xml version="1.0" encoding="utf-8"?>
<styleSheet xmlns="http://schemas.openxmlformats.org/spreadsheetml/2006/main">
  <numFmts count="6">
    <numFmt numFmtId="176" formatCode="0_);\(0\)"/>
    <numFmt numFmtId="177" formatCode="0.00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3"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57"/>
      <name val="宋体"/>
      <charset val="134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b/>
      <sz val="8"/>
      <color theme="1"/>
      <name val="宋体"/>
      <charset val="134"/>
    </font>
    <font>
      <sz val="8"/>
      <color theme="1"/>
      <name val="宋体"/>
      <charset val="134"/>
    </font>
    <font>
      <b/>
      <sz val="9"/>
      <color indexed="8"/>
      <name val="宋体"/>
      <charset val="134"/>
    </font>
    <font>
      <sz val="10"/>
      <color indexed="57"/>
      <name val="宋体"/>
      <charset val="134"/>
    </font>
    <font>
      <sz val="22"/>
      <color indexed="8"/>
      <name val="方正小标宋简体"/>
      <charset val="134"/>
    </font>
    <font>
      <sz val="22"/>
      <color indexed="57"/>
      <name val="方正小标宋简体"/>
      <charset val="134"/>
    </font>
    <font>
      <b/>
      <sz val="10"/>
      <color indexed="8"/>
      <name val="宋体"/>
      <charset val="134"/>
    </font>
    <font>
      <sz val="6"/>
      <color theme="1"/>
      <name val="宋体"/>
      <charset val="134"/>
    </font>
    <font>
      <sz val="12"/>
      <color rgb="FFFF0000"/>
      <name val="宋体"/>
      <charset val="134"/>
    </font>
    <font>
      <sz val="10"/>
      <color rgb="FFFF0000"/>
      <name val="宋体"/>
      <charset val="134"/>
    </font>
    <font>
      <sz val="12"/>
      <color theme="1"/>
      <name val="宋体"/>
      <charset val="134"/>
    </font>
    <font>
      <sz val="11"/>
      <color indexed="16"/>
      <name val="宋体"/>
      <charset val="134"/>
    </font>
    <font>
      <sz val="11"/>
      <color indexed="10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u/>
      <sz val="11"/>
      <color indexed="12"/>
      <name val="宋体"/>
      <charset val="134"/>
    </font>
    <font>
      <sz val="11"/>
      <color indexed="19"/>
      <name val="宋体"/>
      <charset val="134"/>
    </font>
    <font>
      <sz val="11"/>
      <color indexed="53"/>
      <name val="宋体"/>
      <charset val="134"/>
    </font>
    <font>
      <u/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1"/>
      <color indexed="53"/>
      <name val="宋体"/>
      <charset val="134"/>
    </font>
    <font>
      <b/>
      <sz val="18"/>
      <color indexed="54"/>
      <name val="宋体"/>
      <charset val="134"/>
    </font>
    <font>
      <b/>
      <sz val="11"/>
      <color indexed="63"/>
      <name val="宋体"/>
      <charset val="134"/>
    </font>
    <font>
      <u/>
      <sz val="22"/>
      <color rgb="FF000000"/>
      <name val="方正小标宋简体"/>
      <charset val="134"/>
    </font>
  </fonts>
  <fills count="2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33" fillId="11" borderId="8" applyNumberFormat="0" applyAlignment="0" applyProtection="0">
      <alignment vertical="center"/>
    </xf>
    <xf numFmtId="0" fontId="3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3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4" fillId="0" borderId="4" applyNumberFormat="0" applyFill="0" applyAlignment="0" applyProtection="0">
      <alignment vertical="center"/>
    </xf>
    <xf numFmtId="0" fontId="30" fillId="0" borderId="0">
      <alignment vertical="center"/>
    </xf>
    <xf numFmtId="0" fontId="25" fillId="0" borderId="4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1" fillId="13" borderId="11" applyNumberFormat="0" applyAlignment="0" applyProtection="0">
      <alignment vertical="center"/>
    </xf>
    <xf numFmtId="0" fontId="39" fillId="13" borderId="8" applyNumberFormat="0" applyAlignment="0" applyProtection="0">
      <alignment vertical="center"/>
    </xf>
    <xf numFmtId="0" fontId="29" fillId="19" borderId="7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1" fillId="0" borderId="0"/>
    <xf numFmtId="0" fontId="35" fillId="2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1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58" applyFont="1" applyFill="1" applyBorder="1" applyAlignment="1">
      <alignment horizontal="center" vertical="center" wrapText="1"/>
    </xf>
    <xf numFmtId="0" fontId="5" fillId="0" borderId="1" xfId="58" applyFont="1" applyFill="1" applyBorder="1" applyAlignment="1">
      <alignment horizontal="center" vertical="center" wrapText="1"/>
    </xf>
    <xf numFmtId="0" fontId="5" fillId="0" borderId="2" xfId="58" applyFont="1" applyFill="1" applyBorder="1" applyAlignment="1">
      <alignment horizontal="center" vertical="center" wrapText="1"/>
    </xf>
    <xf numFmtId="0" fontId="5" fillId="0" borderId="3" xfId="58" applyFont="1" applyFill="1" applyBorder="1" applyAlignment="1">
      <alignment horizontal="center" vertical="center" wrapText="1"/>
    </xf>
    <xf numFmtId="0" fontId="5" fillId="2" borderId="1" xfId="58" applyFont="1" applyFill="1" applyBorder="1" applyAlignment="1">
      <alignment horizontal="center" vertical="center" wrapText="1"/>
    </xf>
    <xf numFmtId="0" fontId="5" fillId="2" borderId="1" xfId="58" applyFont="1" applyFill="1" applyBorder="1" applyAlignment="1">
      <alignment horizontal="left" vertical="center" wrapText="1"/>
    </xf>
    <xf numFmtId="0" fontId="6" fillId="3" borderId="1" xfId="58" applyFont="1" applyFill="1" applyBorder="1" applyAlignment="1">
      <alignment horizontal="center" vertical="center" wrapText="1"/>
    </xf>
    <xf numFmtId="0" fontId="7" fillId="3" borderId="1" xfId="58" applyNumberFormat="1" applyFont="1" applyFill="1" applyBorder="1" applyAlignment="1" applyProtection="1">
      <alignment horizontal="left" vertical="center" wrapText="1"/>
    </xf>
    <xf numFmtId="0" fontId="7" fillId="3" borderId="1" xfId="58" applyFont="1" applyFill="1" applyBorder="1" applyAlignment="1">
      <alignment horizontal="left" vertical="center" wrapText="1"/>
    </xf>
    <xf numFmtId="177" fontId="7" fillId="3" borderId="1" xfId="58" applyNumberFormat="1" applyFont="1" applyFill="1" applyBorder="1" applyAlignment="1">
      <alignment horizontal="center" vertical="center" wrapText="1"/>
    </xf>
    <xf numFmtId="0" fontId="6" fillId="4" borderId="1" xfId="58" applyFont="1" applyFill="1" applyBorder="1" applyAlignment="1">
      <alignment horizontal="center" vertical="center" wrapText="1"/>
    </xf>
    <xf numFmtId="0" fontId="7" fillId="4" borderId="1" xfId="58" applyNumberFormat="1" applyFont="1" applyFill="1" applyBorder="1" applyAlignment="1" applyProtection="1">
      <alignment horizontal="left" vertical="center" wrapText="1"/>
    </xf>
    <xf numFmtId="0" fontId="7" fillId="4" borderId="1" xfId="58" applyFont="1" applyFill="1" applyBorder="1" applyAlignment="1">
      <alignment horizontal="left" vertical="center" wrapText="1"/>
    </xf>
    <xf numFmtId="177" fontId="7" fillId="4" borderId="1" xfId="58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9" fontId="6" fillId="0" borderId="1" xfId="58" applyNumberFormat="1" applyFont="1" applyFill="1" applyBorder="1" applyAlignment="1">
      <alignment horizontal="center" vertical="center" wrapText="1"/>
    </xf>
    <xf numFmtId="0" fontId="6" fillId="0" borderId="1" xfId="58" applyFont="1" applyFill="1" applyBorder="1" applyAlignment="1">
      <alignment horizontal="center" vertical="center" wrapText="1"/>
    </xf>
    <xf numFmtId="177" fontId="6" fillId="0" borderId="1" xfId="58" applyNumberFormat="1" applyFont="1" applyFill="1" applyBorder="1" applyAlignment="1">
      <alignment horizontal="center" vertical="center" wrapText="1"/>
    </xf>
    <xf numFmtId="0" fontId="7" fillId="4" borderId="1" xfId="58" applyFont="1" applyFill="1" applyBorder="1" applyAlignment="1">
      <alignment horizontal="center" vertical="center" wrapText="1"/>
    </xf>
    <xf numFmtId="0" fontId="7" fillId="4" borderId="1" xfId="58" applyNumberFormat="1" applyFont="1" applyFill="1" applyBorder="1" applyAlignment="1" applyProtection="1">
      <alignment horizontal="center" vertical="center" wrapText="1"/>
    </xf>
    <xf numFmtId="0" fontId="6" fillId="0" borderId="1" xfId="58" applyNumberFormat="1" applyFont="1" applyFill="1" applyBorder="1" applyAlignment="1" applyProtection="1">
      <alignment horizontal="center" vertical="center" wrapText="1"/>
    </xf>
    <xf numFmtId="0" fontId="7" fillId="3" borderId="1" xfId="58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49" fontId="6" fillId="0" borderId="1" xfId="58" applyNumberFormat="1" applyFont="1" applyFill="1" applyBorder="1" applyAlignment="1">
      <alignment horizontal="left" vertical="center" wrapText="1"/>
    </xf>
    <xf numFmtId="0" fontId="6" fillId="0" borderId="1" xfId="58" applyFont="1" applyFill="1" applyBorder="1" applyAlignment="1">
      <alignment horizontal="left" vertical="center" wrapText="1"/>
    </xf>
    <xf numFmtId="0" fontId="6" fillId="0" borderId="1" xfId="58" applyNumberFormat="1" applyFont="1" applyFill="1" applyBorder="1" applyAlignment="1" applyProtection="1">
      <alignment horizontal="left" vertical="center" wrapText="1" inden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7" fillId="0" borderId="1" xfId="58" applyFont="1" applyFill="1" applyBorder="1" applyAlignment="1">
      <alignment horizontal="center" vertical="center" wrapText="1"/>
    </xf>
    <xf numFmtId="0" fontId="7" fillId="0" borderId="2" xfId="58" applyFont="1" applyFill="1" applyBorder="1" applyAlignment="1">
      <alignment horizontal="center" vertical="center" wrapText="1"/>
    </xf>
    <xf numFmtId="0" fontId="7" fillId="0" borderId="3" xfId="58" applyFont="1" applyFill="1" applyBorder="1" applyAlignment="1">
      <alignment horizontal="center" vertical="center" wrapText="1"/>
    </xf>
    <xf numFmtId="177" fontId="7" fillId="2" borderId="1" xfId="58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58" applyFont="1" applyFill="1" applyBorder="1" applyAlignment="1">
      <alignment horizontal="center" vertical="center" wrapText="1"/>
    </xf>
    <xf numFmtId="0" fontId="15" fillId="0" borderId="0" xfId="58" applyFont="1" applyFill="1" applyBorder="1" applyAlignment="1">
      <alignment horizontal="left" vertical="center" wrapText="1"/>
    </xf>
    <xf numFmtId="0" fontId="16" fillId="0" borderId="0" xfId="58" applyFont="1" applyFill="1" applyBorder="1" applyAlignment="1">
      <alignment horizontal="center" vertical="center" wrapText="1"/>
    </xf>
    <xf numFmtId="0" fontId="6" fillId="0" borderId="0" xfId="58" applyFont="1" applyFill="1" applyBorder="1" applyAlignment="1">
      <alignment horizontal="left" vertical="center" wrapText="1"/>
    </xf>
    <xf numFmtId="0" fontId="6" fillId="0" borderId="0" xfId="58" applyFont="1" applyFill="1" applyBorder="1" applyAlignment="1">
      <alignment horizontal="center" vertical="center" wrapText="1"/>
    </xf>
    <xf numFmtId="0" fontId="17" fillId="0" borderId="1" xfId="58" applyFont="1" applyFill="1" applyBorder="1" applyAlignment="1">
      <alignment horizontal="center" vertical="center" wrapText="1"/>
    </xf>
    <xf numFmtId="0" fontId="7" fillId="0" borderId="1" xfId="58" applyFont="1" applyFill="1" applyBorder="1" applyAlignment="1">
      <alignment horizontal="left" vertical="center" wrapText="1"/>
    </xf>
    <xf numFmtId="176" fontId="6" fillId="0" borderId="1" xfId="58" applyNumberFormat="1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horizontal="center" vertical="center" wrapText="1"/>
    </xf>
    <xf numFmtId="0" fontId="17" fillId="0" borderId="1" xfId="58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vertical="center" wrapText="1"/>
    </xf>
    <xf numFmtId="0" fontId="7" fillId="3" borderId="1" xfId="58" applyFont="1" applyFill="1" applyBorder="1" applyAlignment="1">
      <alignment vertical="center" wrapText="1"/>
    </xf>
    <xf numFmtId="0" fontId="6" fillId="0" borderId="1" xfId="58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4" fillId="0" borderId="0" xfId="58" applyFont="1" applyFill="1" applyBorder="1" applyAlignment="1">
      <alignment horizontal="left" vertical="center" wrapText="1"/>
    </xf>
    <xf numFmtId="0" fontId="20" fillId="0" borderId="1" xfId="58" applyFont="1" applyFill="1" applyBorder="1" applyAlignment="1">
      <alignment horizontal="center" vertical="center" wrapText="1"/>
    </xf>
    <xf numFmtId="0" fontId="20" fillId="0" borderId="1" xfId="58" applyNumberFormat="1" applyFont="1" applyFill="1" applyBorder="1" applyAlignment="1" applyProtection="1">
      <alignment horizontal="left" vertical="center" wrapText="1" indent="1"/>
    </xf>
    <xf numFmtId="0" fontId="20" fillId="0" borderId="1" xfId="58" applyFont="1" applyFill="1" applyBorder="1" applyAlignment="1">
      <alignment horizontal="left" vertical="center" wrapText="1"/>
    </xf>
    <xf numFmtId="177" fontId="20" fillId="0" borderId="1" xfId="58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7" fillId="4" borderId="1" xfId="58" applyFont="1" applyFill="1" applyBorder="1" applyAlignment="1">
      <alignment vertical="center" wrapText="1"/>
    </xf>
    <xf numFmtId="0" fontId="20" fillId="0" borderId="1" xfId="58" applyFont="1" applyFill="1" applyBorder="1" applyAlignment="1">
      <alignment vertical="center" wrapText="1"/>
    </xf>
    <xf numFmtId="0" fontId="6" fillId="2" borderId="1" xfId="58" applyFont="1" applyFill="1" applyBorder="1" applyAlignment="1">
      <alignment horizontal="center" vertical="center" wrapText="1"/>
    </xf>
    <xf numFmtId="0" fontId="7" fillId="2" borderId="1" xfId="58" applyFont="1" applyFill="1" applyBorder="1" applyAlignment="1">
      <alignment horizontal="center" vertical="center" wrapText="1"/>
    </xf>
    <xf numFmtId="0" fontId="7" fillId="2" borderId="1" xfId="58" applyFont="1" applyFill="1" applyBorder="1" applyAlignment="1">
      <alignment horizontal="left" vertical="center" wrapText="1"/>
    </xf>
  </cellXfs>
  <cellStyles count="66">
    <cellStyle name="常规" xfId="0" builtinId="0"/>
    <cellStyle name="货币[0]" xfId="1" builtinId="7"/>
    <cellStyle name="货币" xfId="2" builtinId="4"/>
    <cellStyle name="常规 44" xfId="3"/>
    <cellStyle name="20% - 强调文字颜色 3" xfId="4" builtinId="38"/>
    <cellStyle name="输入" xfId="5" builtinId="20"/>
    <cellStyle name="常规 2 11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8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21" xfId="37"/>
    <cellStyle name="适中" xfId="38" builtinId="28"/>
    <cellStyle name="20% - 强调文字颜色 5" xfId="39" builtinId="46"/>
    <cellStyle name="强调文字颜色 1" xfId="40" builtinId="29"/>
    <cellStyle name="常规 42" xfId="41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60% - 强调文字颜色 6" xfId="56" builtinId="52"/>
    <cellStyle name="常规 20" xfId="57"/>
    <cellStyle name="常规_Sheet1" xfId="58"/>
    <cellStyle name="常规 2" xfId="59"/>
    <cellStyle name="常规 3" xfId="60"/>
    <cellStyle name="常规 5" xfId="61"/>
    <cellStyle name="常规 4" xfId="62"/>
    <cellStyle name="常规 7" xfId="63"/>
    <cellStyle name="常规 41" xfId="64"/>
    <cellStyle name="常规 40" xfId="65"/>
  </cellStyles>
  <tableStyles count="0" defaultTableStyle="TableStyleMedium2"/>
  <colors>
    <mruColors>
      <color rgb="0000B050"/>
      <color rgb="0000B0F0"/>
      <color rgb="00FFE699"/>
      <color rgb="00FFD966"/>
      <color rgb="00FFFF00"/>
      <color rgb="00FF0000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Q56"/>
  <sheetViews>
    <sheetView view="pageBreakPreview" zoomScaleNormal="100" zoomScaleSheetLayoutView="100" workbookViewId="0">
      <selection activeCell="H5" sqref="H5"/>
    </sheetView>
  </sheetViews>
  <sheetFormatPr defaultColWidth="9" defaultRowHeight="14.25"/>
  <cols>
    <col min="1" max="1" width="4.625" style="1" customWidth="1"/>
    <col min="2" max="2" width="11.5" style="1" customWidth="1"/>
    <col min="3" max="3" width="18.125" style="3" customWidth="1"/>
    <col min="4" max="4" width="31.525" style="3" customWidth="1"/>
    <col min="5" max="5" width="9.75" style="3" customWidth="1"/>
    <col min="6" max="6" width="6.875" style="3" customWidth="1"/>
    <col min="7" max="7" width="8.33333333333333" style="3" customWidth="1"/>
    <col min="8" max="8" width="10.5" style="5" customWidth="1"/>
    <col min="9" max="9" width="11.125" style="4" customWidth="1"/>
    <col min="10" max="10" width="5.625" style="4" customWidth="1"/>
    <col min="11" max="11" width="5.375" style="4" customWidth="1"/>
    <col min="12" max="12" width="7.875" style="4" customWidth="1"/>
    <col min="13" max="13" width="7.75" style="4" customWidth="1"/>
    <col min="14" max="14" width="6.875" style="4" customWidth="1"/>
    <col min="15" max="15" width="6.10833333333333" style="4" customWidth="1"/>
    <col min="16" max="16" width="8.25" style="4" customWidth="1"/>
    <col min="17" max="17" width="11.525" style="3" customWidth="1"/>
    <col min="18" max="18" width="9.04166666666667" style="1" customWidth="1"/>
    <col min="19" max="19" width="12.25" style="1" customWidth="1"/>
    <col min="20" max="16384" width="9" style="1"/>
  </cols>
  <sheetData>
    <row r="1" s="1" customFormat="1" ht="28.5" spans="1:1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="49" customFormat="1" spans="1:225">
      <c r="A2" s="56" t="s">
        <v>1</v>
      </c>
      <c r="B2" s="56"/>
      <c r="C2" s="56"/>
      <c r="D2" s="56"/>
      <c r="E2" s="56"/>
      <c r="F2" s="56"/>
      <c r="G2" s="56"/>
      <c r="H2" s="57"/>
      <c r="I2" s="57"/>
      <c r="J2" s="57"/>
      <c r="K2" s="57"/>
      <c r="L2" s="57"/>
      <c r="M2" s="57"/>
      <c r="N2" s="57"/>
      <c r="O2" s="57"/>
      <c r="P2" s="57"/>
      <c r="Q2" s="56" t="s">
        <v>2</v>
      </c>
      <c r="R2" s="57"/>
      <c r="S2" s="57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</row>
    <row r="3" s="2" customFormat="1" spans="1:19">
      <c r="A3" s="36" t="s">
        <v>3</v>
      </c>
      <c r="B3" s="36" t="s">
        <v>4</v>
      </c>
      <c r="C3" s="36" t="s">
        <v>5</v>
      </c>
      <c r="D3" s="36" t="s">
        <v>6</v>
      </c>
      <c r="E3" s="36" t="s">
        <v>7</v>
      </c>
      <c r="F3" s="36" t="s">
        <v>8</v>
      </c>
      <c r="G3" s="59" t="s">
        <v>9</v>
      </c>
      <c r="H3" s="36" t="s">
        <v>10</v>
      </c>
      <c r="I3" s="36" t="s">
        <v>11</v>
      </c>
      <c r="J3" s="36" t="s">
        <v>12</v>
      </c>
      <c r="K3" s="36" t="s">
        <v>13</v>
      </c>
      <c r="L3" s="36" t="s">
        <v>14</v>
      </c>
      <c r="M3" s="36" t="s">
        <v>15</v>
      </c>
      <c r="N3" s="36"/>
      <c r="O3" s="36"/>
      <c r="P3" s="36" t="s">
        <v>16</v>
      </c>
      <c r="Q3" s="59" t="s">
        <v>17</v>
      </c>
      <c r="R3" s="36" t="s">
        <v>18</v>
      </c>
      <c r="S3" s="36" t="s">
        <v>19</v>
      </c>
    </row>
    <row r="4" s="2" customFormat="1" ht="70" customHeight="1" spans="1:19">
      <c r="A4" s="36"/>
      <c r="B4" s="36"/>
      <c r="C4" s="36"/>
      <c r="D4" s="36"/>
      <c r="E4" s="36"/>
      <c r="F4" s="36"/>
      <c r="G4" s="59"/>
      <c r="H4" s="36"/>
      <c r="I4" s="36"/>
      <c r="J4" s="36"/>
      <c r="K4" s="36"/>
      <c r="L4" s="36"/>
      <c r="M4" s="36" t="s">
        <v>20</v>
      </c>
      <c r="N4" s="36" t="s">
        <v>21</v>
      </c>
      <c r="O4" s="36" t="s">
        <v>22</v>
      </c>
      <c r="P4" s="36"/>
      <c r="Q4" s="59"/>
      <c r="R4" s="36"/>
      <c r="S4" s="36"/>
    </row>
    <row r="5" s="2" customFormat="1" spans="1:19">
      <c r="A5" s="77"/>
      <c r="B5" s="78"/>
      <c r="C5" s="79" t="s">
        <v>23</v>
      </c>
      <c r="D5" s="79"/>
      <c r="E5" s="79"/>
      <c r="F5" s="79"/>
      <c r="G5" s="79"/>
      <c r="H5" s="78">
        <f>H6+H38</f>
        <v>303.2625</v>
      </c>
      <c r="I5" s="78">
        <f>I6+I38</f>
        <v>303.2625</v>
      </c>
      <c r="J5" s="78">
        <v>0</v>
      </c>
      <c r="K5" s="78">
        <v>0</v>
      </c>
      <c r="L5" s="78"/>
      <c r="M5" s="78"/>
      <c r="N5" s="78"/>
      <c r="O5" s="78"/>
      <c r="P5" s="78"/>
      <c r="Q5" s="79"/>
      <c r="R5" s="78"/>
      <c r="S5" s="78"/>
    </row>
    <row r="6" s="2" customFormat="1" spans="1:19">
      <c r="A6" s="12"/>
      <c r="B6" s="13" t="s">
        <v>24</v>
      </c>
      <c r="C6" s="14"/>
      <c r="D6" s="14"/>
      <c r="E6" s="14"/>
      <c r="F6" s="14"/>
      <c r="G6" s="14"/>
      <c r="H6" s="15">
        <f>H7+H23</f>
        <v>50.2625</v>
      </c>
      <c r="I6" s="15">
        <f>I7+I23</f>
        <v>50.2625</v>
      </c>
      <c r="J6" s="27">
        <v>0</v>
      </c>
      <c r="K6" s="27">
        <v>0</v>
      </c>
      <c r="L6" s="27"/>
      <c r="M6" s="27"/>
      <c r="N6" s="27"/>
      <c r="O6" s="27"/>
      <c r="P6" s="27"/>
      <c r="Q6" s="14"/>
      <c r="R6" s="66"/>
      <c r="S6" s="66"/>
    </row>
    <row r="7" s="1" customFormat="1" spans="1:19">
      <c r="A7" s="16"/>
      <c r="B7" s="17" t="s">
        <v>25</v>
      </c>
      <c r="C7" s="18"/>
      <c r="D7" s="18"/>
      <c r="E7" s="18"/>
      <c r="F7" s="18"/>
      <c r="G7" s="18"/>
      <c r="H7" s="19">
        <f t="shared" ref="H7:K7" si="0">SUM(H8,H14,H19)</f>
        <v>14.6825</v>
      </c>
      <c r="I7" s="19">
        <f t="shared" si="0"/>
        <v>14.6825</v>
      </c>
      <c r="J7" s="24">
        <f t="shared" si="0"/>
        <v>0</v>
      </c>
      <c r="K7" s="24">
        <f t="shared" si="0"/>
        <v>0</v>
      </c>
      <c r="L7" s="24"/>
      <c r="M7" s="24"/>
      <c r="N7" s="24"/>
      <c r="O7" s="24"/>
      <c r="P7" s="24"/>
      <c r="Q7" s="18"/>
      <c r="R7" s="75"/>
      <c r="S7" s="75"/>
    </row>
    <row r="8" s="68" customFormat="1" spans="1:19">
      <c r="A8" s="70">
        <v>1</v>
      </c>
      <c r="B8" s="71" t="s">
        <v>26</v>
      </c>
      <c r="C8" s="72" t="s">
        <v>27</v>
      </c>
      <c r="D8" s="72"/>
      <c r="E8" s="72"/>
      <c r="F8" s="72"/>
      <c r="G8" s="72">
        <v>2018</v>
      </c>
      <c r="H8" s="70">
        <f>SUM(H9:H13)</f>
        <v>7.2985</v>
      </c>
      <c r="I8" s="70">
        <f>SUM(I9:I13)</f>
        <v>7.2985</v>
      </c>
      <c r="J8" s="70"/>
      <c r="K8" s="70"/>
      <c r="L8" s="70"/>
      <c r="M8" s="70"/>
      <c r="N8" s="70"/>
      <c r="O8" s="70"/>
      <c r="P8" s="70"/>
      <c r="Q8" s="72"/>
      <c r="R8" s="72"/>
      <c r="S8" s="76"/>
    </row>
    <row r="9" s="1" customFormat="1" ht="24" spans="1:19">
      <c r="A9" s="22">
        <v>1</v>
      </c>
      <c r="B9" s="33" t="s">
        <v>26</v>
      </c>
      <c r="C9" s="32" t="s">
        <v>28</v>
      </c>
      <c r="D9" s="32" t="s">
        <v>29</v>
      </c>
      <c r="E9" s="32" t="s">
        <v>30</v>
      </c>
      <c r="F9" s="32" t="s">
        <v>31</v>
      </c>
      <c r="G9" s="32">
        <v>2018</v>
      </c>
      <c r="H9" s="22">
        <v>1.165</v>
      </c>
      <c r="I9" s="22">
        <v>1.165</v>
      </c>
      <c r="J9" s="22"/>
      <c r="K9" s="22"/>
      <c r="L9" s="22" t="s">
        <v>32</v>
      </c>
      <c r="M9" s="22">
        <v>170</v>
      </c>
      <c r="N9" s="22">
        <v>170</v>
      </c>
      <c r="O9" s="22"/>
      <c r="P9" s="22"/>
      <c r="Q9" s="32" t="s">
        <v>33</v>
      </c>
      <c r="R9" s="32" t="s">
        <v>34</v>
      </c>
      <c r="S9" s="67"/>
    </row>
    <row r="10" s="1" customFormat="1" ht="24" spans="1:19">
      <c r="A10" s="22">
        <v>2</v>
      </c>
      <c r="B10" s="33" t="s">
        <v>26</v>
      </c>
      <c r="C10" s="32" t="s">
        <v>35</v>
      </c>
      <c r="D10" s="32" t="s">
        <v>36</v>
      </c>
      <c r="E10" s="32" t="s">
        <v>30</v>
      </c>
      <c r="F10" s="32" t="s">
        <v>31</v>
      </c>
      <c r="G10" s="32">
        <v>2018</v>
      </c>
      <c r="H10" s="22">
        <v>0.916</v>
      </c>
      <c r="I10" s="22">
        <v>0.916</v>
      </c>
      <c r="J10" s="22"/>
      <c r="K10" s="22"/>
      <c r="L10" s="22" t="s">
        <v>32</v>
      </c>
      <c r="M10" s="22">
        <v>117</v>
      </c>
      <c r="N10" s="22">
        <v>117</v>
      </c>
      <c r="O10" s="22"/>
      <c r="P10" s="22"/>
      <c r="Q10" s="32" t="s">
        <v>33</v>
      </c>
      <c r="R10" s="32" t="s">
        <v>34</v>
      </c>
      <c r="S10" s="67"/>
    </row>
    <row r="11" s="1" customFormat="1" ht="24" spans="1:19">
      <c r="A11" s="22">
        <v>3</v>
      </c>
      <c r="B11" s="33" t="s">
        <v>26</v>
      </c>
      <c r="C11" s="32" t="s">
        <v>37</v>
      </c>
      <c r="D11" s="32" t="s">
        <v>38</v>
      </c>
      <c r="E11" s="32" t="s">
        <v>30</v>
      </c>
      <c r="F11" s="32" t="s">
        <v>31</v>
      </c>
      <c r="G11" s="32">
        <v>2018</v>
      </c>
      <c r="H11" s="23">
        <v>2.4795</v>
      </c>
      <c r="I11" s="23">
        <v>2.4795</v>
      </c>
      <c r="J11" s="22"/>
      <c r="K11" s="22"/>
      <c r="L11" s="22" t="s">
        <v>39</v>
      </c>
      <c r="M11" s="22">
        <v>55</v>
      </c>
      <c r="N11" s="22">
        <v>55</v>
      </c>
      <c r="O11" s="22"/>
      <c r="P11" s="22"/>
      <c r="Q11" s="32" t="s">
        <v>33</v>
      </c>
      <c r="R11" s="32" t="s">
        <v>34</v>
      </c>
      <c r="S11" s="67"/>
    </row>
    <row r="12" s="1" customFormat="1" ht="24" spans="1:19">
      <c r="A12" s="22">
        <v>4</v>
      </c>
      <c r="B12" s="33" t="s">
        <v>26</v>
      </c>
      <c r="C12" s="32" t="s">
        <v>40</v>
      </c>
      <c r="D12" s="32" t="s">
        <v>41</v>
      </c>
      <c r="E12" s="32" t="s">
        <v>30</v>
      </c>
      <c r="F12" s="32" t="s">
        <v>31</v>
      </c>
      <c r="G12" s="32">
        <v>2018</v>
      </c>
      <c r="H12" s="22">
        <v>1.188</v>
      </c>
      <c r="I12" s="22">
        <v>1.188</v>
      </c>
      <c r="J12" s="22"/>
      <c r="K12" s="22"/>
      <c r="L12" s="22" t="s">
        <v>32</v>
      </c>
      <c r="M12" s="22">
        <v>163</v>
      </c>
      <c r="N12" s="22">
        <v>163</v>
      </c>
      <c r="O12" s="22"/>
      <c r="P12" s="22"/>
      <c r="Q12" s="32" t="s">
        <v>33</v>
      </c>
      <c r="R12" s="32" t="s">
        <v>34</v>
      </c>
      <c r="S12" s="67"/>
    </row>
    <row r="13" s="1" customFormat="1" ht="24" spans="1:19">
      <c r="A13" s="22">
        <v>5</v>
      </c>
      <c r="B13" s="33" t="s">
        <v>26</v>
      </c>
      <c r="C13" s="32" t="s">
        <v>42</v>
      </c>
      <c r="D13" s="32" t="s">
        <v>43</v>
      </c>
      <c r="E13" s="32" t="s">
        <v>30</v>
      </c>
      <c r="F13" s="32" t="s">
        <v>31</v>
      </c>
      <c r="G13" s="32">
        <v>2018</v>
      </c>
      <c r="H13" s="22">
        <v>1.55</v>
      </c>
      <c r="I13" s="22">
        <v>1.55</v>
      </c>
      <c r="J13" s="22"/>
      <c r="K13" s="22"/>
      <c r="L13" s="22" t="s">
        <v>44</v>
      </c>
      <c r="M13" s="22">
        <v>50</v>
      </c>
      <c r="N13" s="22">
        <v>50</v>
      </c>
      <c r="O13" s="22"/>
      <c r="P13" s="22"/>
      <c r="Q13" s="32" t="s">
        <v>33</v>
      </c>
      <c r="R13" s="32" t="s">
        <v>34</v>
      </c>
      <c r="S13" s="67"/>
    </row>
    <row r="14" s="68" customFormat="1" spans="1:19">
      <c r="A14" s="70">
        <v>2</v>
      </c>
      <c r="B14" s="71" t="s">
        <v>26</v>
      </c>
      <c r="C14" s="72" t="s">
        <v>27</v>
      </c>
      <c r="D14" s="72"/>
      <c r="E14" s="72" t="s">
        <v>30</v>
      </c>
      <c r="F14" s="72"/>
      <c r="G14" s="72">
        <v>2019</v>
      </c>
      <c r="H14" s="70">
        <f>SUM(H15:H18)</f>
        <v>3.967</v>
      </c>
      <c r="I14" s="70">
        <f>SUM(I15:I18)</f>
        <v>3.967</v>
      </c>
      <c r="J14" s="70"/>
      <c r="K14" s="70"/>
      <c r="L14" s="70"/>
      <c r="M14" s="70"/>
      <c r="N14" s="70"/>
      <c r="O14" s="70"/>
      <c r="P14" s="70"/>
      <c r="Q14" s="72"/>
      <c r="R14" s="72"/>
      <c r="S14" s="76"/>
    </row>
    <row r="15" s="1" customFormat="1" ht="24" spans="1:19">
      <c r="A15" s="22">
        <v>1</v>
      </c>
      <c r="B15" s="33" t="s">
        <v>26</v>
      </c>
      <c r="C15" s="32" t="s">
        <v>28</v>
      </c>
      <c r="D15" s="32" t="s">
        <v>45</v>
      </c>
      <c r="E15" s="32" t="s">
        <v>30</v>
      </c>
      <c r="F15" s="32" t="s">
        <v>31</v>
      </c>
      <c r="G15" s="32">
        <v>2019</v>
      </c>
      <c r="H15" s="22">
        <v>1.286</v>
      </c>
      <c r="I15" s="22">
        <v>1.286</v>
      </c>
      <c r="J15" s="22"/>
      <c r="K15" s="22"/>
      <c r="L15" s="22" t="s">
        <v>32</v>
      </c>
      <c r="M15" s="22">
        <v>175</v>
      </c>
      <c r="N15" s="22">
        <v>175</v>
      </c>
      <c r="O15" s="22"/>
      <c r="P15" s="22"/>
      <c r="Q15" s="32" t="s">
        <v>33</v>
      </c>
      <c r="R15" s="32" t="s">
        <v>34</v>
      </c>
      <c r="S15" s="67"/>
    </row>
    <row r="16" s="1" customFormat="1" ht="24" spans="1:19">
      <c r="A16" s="22">
        <v>2</v>
      </c>
      <c r="B16" s="33" t="s">
        <v>26</v>
      </c>
      <c r="C16" s="32" t="s">
        <v>35</v>
      </c>
      <c r="D16" s="32" t="s">
        <v>36</v>
      </c>
      <c r="E16" s="32" t="s">
        <v>30</v>
      </c>
      <c r="F16" s="32" t="s">
        <v>31</v>
      </c>
      <c r="G16" s="32">
        <v>2018</v>
      </c>
      <c r="H16" s="22">
        <v>0.916</v>
      </c>
      <c r="I16" s="22">
        <v>0.916</v>
      </c>
      <c r="J16" s="22"/>
      <c r="K16" s="22"/>
      <c r="L16" s="22" t="s">
        <v>32</v>
      </c>
      <c r="M16" s="22">
        <v>117</v>
      </c>
      <c r="N16" s="22">
        <v>117</v>
      </c>
      <c r="O16" s="22"/>
      <c r="P16" s="22"/>
      <c r="Q16" s="32" t="s">
        <v>33</v>
      </c>
      <c r="R16" s="32" t="s">
        <v>34</v>
      </c>
      <c r="S16" s="67"/>
    </row>
    <row r="17" s="1" customFormat="1" ht="24" spans="1:19">
      <c r="A17" s="22">
        <v>3</v>
      </c>
      <c r="B17" s="33" t="s">
        <v>26</v>
      </c>
      <c r="C17" s="32" t="s">
        <v>40</v>
      </c>
      <c r="D17" s="32" t="s">
        <v>46</v>
      </c>
      <c r="E17" s="32" t="s">
        <v>30</v>
      </c>
      <c r="F17" s="32" t="s">
        <v>31</v>
      </c>
      <c r="G17" s="32">
        <v>2019</v>
      </c>
      <c r="H17" s="22">
        <v>1.215</v>
      </c>
      <c r="I17" s="22">
        <v>1.215</v>
      </c>
      <c r="J17" s="22"/>
      <c r="K17" s="22"/>
      <c r="L17" s="22" t="s">
        <v>32</v>
      </c>
      <c r="M17" s="22">
        <v>163</v>
      </c>
      <c r="N17" s="22">
        <v>163</v>
      </c>
      <c r="O17" s="22"/>
      <c r="P17" s="22"/>
      <c r="Q17" s="32" t="s">
        <v>33</v>
      </c>
      <c r="R17" s="32" t="s">
        <v>34</v>
      </c>
      <c r="S17" s="67"/>
    </row>
    <row r="18" s="1" customFormat="1" ht="24" spans="1:19">
      <c r="A18" s="22">
        <v>4</v>
      </c>
      <c r="B18" s="33" t="s">
        <v>26</v>
      </c>
      <c r="C18" s="32" t="s">
        <v>42</v>
      </c>
      <c r="D18" s="32" t="s">
        <v>47</v>
      </c>
      <c r="E18" s="32" t="s">
        <v>30</v>
      </c>
      <c r="F18" s="32" t="s">
        <v>31</v>
      </c>
      <c r="G18" s="32">
        <v>2019</v>
      </c>
      <c r="H18" s="22">
        <v>0.55</v>
      </c>
      <c r="I18" s="22">
        <v>0.55</v>
      </c>
      <c r="J18" s="22"/>
      <c r="K18" s="22"/>
      <c r="L18" s="22" t="s">
        <v>44</v>
      </c>
      <c r="M18" s="22">
        <v>17</v>
      </c>
      <c r="N18" s="22">
        <v>17</v>
      </c>
      <c r="O18" s="22"/>
      <c r="P18" s="22"/>
      <c r="Q18" s="32" t="s">
        <v>33</v>
      </c>
      <c r="R18" s="32" t="s">
        <v>34</v>
      </c>
      <c r="S18" s="67"/>
    </row>
    <row r="19" s="68" customFormat="1" spans="1:19">
      <c r="A19" s="70">
        <v>3</v>
      </c>
      <c r="B19" s="71" t="s">
        <v>26</v>
      </c>
      <c r="C19" s="72" t="s">
        <v>27</v>
      </c>
      <c r="D19" s="72"/>
      <c r="E19" s="72" t="s">
        <v>30</v>
      </c>
      <c r="F19" s="72"/>
      <c r="G19" s="72">
        <v>2020</v>
      </c>
      <c r="H19" s="70">
        <f>SUM(H20:H22)</f>
        <v>3.417</v>
      </c>
      <c r="I19" s="70">
        <f>SUM(I20:I22)</f>
        <v>3.417</v>
      </c>
      <c r="J19" s="70"/>
      <c r="K19" s="70"/>
      <c r="L19" s="70"/>
      <c r="M19" s="70"/>
      <c r="N19" s="70"/>
      <c r="O19" s="70"/>
      <c r="P19" s="70"/>
      <c r="Q19" s="72"/>
      <c r="R19" s="72"/>
      <c r="S19" s="76"/>
    </row>
    <row r="20" s="1" customFormat="1" ht="24" spans="1:19">
      <c r="A20" s="22">
        <v>1</v>
      </c>
      <c r="B20" s="33" t="s">
        <v>26</v>
      </c>
      <c r="C20" s="32" t="s">
        <v>28</v>
      </c>
      <c r="D20" s="32" t="s">
        <v>45</v>
      </c>
      <c r="E20" s="32" t="s">
        <v>30</v>
      </c>
      <c r="F20" s="32" t="s">
        <v>31</v>
      </c>
      <c r="G20" s="32">
        <v>2019</v>
      </c>
      <c r="H20" s="22">
        <v>1.286</v>
      </c>
      <c r="I20" s="22">
        <v>1.286</v>
      </c>
      <c r="J20" s="22"/>
      <c r="K20" s="22"/>
      <c r="L20" s="22" t="s">
        <v>32</v>
      </c>
      <c r="M20" s="22">
        <v>175</v>
      </c>
      <c r="N20" s="22">
        <v>175</v>
      </c>
      <c r="O20" s="22"/>
      <c r="P20" s="22"/>
      <c r="Q20" s="32" t="s">
        <v>33</v>
      </c>
      <c r="R20" s="32" t="s">
        <v>34</v>
      </c>
      <c r="S20" s="67"/>
    </row>
    <row r="21" s="1" customFormat="1" ht="24" spans="1:19">
      <c r="A21" s="22">
        <v>2</v>
      </c>
      <c r="B21" s="33" t="s">
        <v>26</v>
      </c>
      <c r="C21" s="32" t="s">
        <v>35</v>
      </c>
      <c r="D21" s="32" t="s">
        <v>36</v>
      </c>
      <c r="E21" s="32" t="s">
        <v>30</v>
      </c>
      <c r="F21" s="32" t="s">
        <v>31</v>
      </c>
      <c r="G21" s="32">
        <v>2018</v>
      </c>
      <c r="H21" s="22">
        <v>0.916</v>
      </c>
      <c r="I21" s="22">
        <v>0.916</v>
      </c>
      <c r="J21" s="22"/>
      <c r="K21" s="22"/>
      <c r="L21" s="22" t="s">
        <v>32</v>
      </c>
      <c r="M21" s="22">
        <v>117</v>
      </c>
      <c r="N21" s="22">
        <v>117</v>
      </c>
      <c r="O21" s="22"/>
      <c r="P21" s="22"/>
      <c r="Q21" s="32" t="s">
        <v>33</v>
      </c>
      <c r="R21" s="32" t="s">
        <v>34</v>
      </c>
      <c r="S21" s="67"/>
    </row>
    <row r="22" s="1" customFormat="1" ht="24" spans="1:19">
      <c r="A22" s="22">
        <v>3</v>
      </c>
      <c r="B22" s="33" t="s">
        <v>26</v>
      </c>
      <c r="C22" s="32" t="s">
        <v>40</v>
      </c>
      <c r="D22" s="32" t="s">
        <v>46</v>
      </c>
      <c r="E22" s="32" t="s">
        <v>30</v>
      </c>
      <c r="F22" s="32" t="s">
        <v>31</v>
      </c>
      <c r="G22" s="32">
        <v>2019</v>
      </c>
      <c r="H22" s="22">
        <v>1.215</v>
      </c>
      <c r="I22" s="22">
        <v>1.215</v>
      </c>
      <c r="J22" s="22"/>
      <c r="K22" s="22"/>
      <c r="L22" s="22" t="s">
        <v>32</v>
      </c>
      <c r="M22" s="22">
        <v>163</v>
      </c>
      <c r="N22" s="22">
        <v>163</v>
      </c>
      <c r="O22" s="22"/>
      <c r="P22" s="22"/>
      <c r="Q22" s="32" t="s">
        <v>33</v>
      </c>
      <c r="R22" s="32" t="s">
        <v>34</v>
      </c>
      <c r="S22" s="67"/>
    </row>
    <row r="23" s="1" customFormat="1" spans="1:19">
      <c r="A23" s="24"/>
      <c r="B23" s="17" t="s">
        <v>48</v>
      </c>
      <c r="C23" s="18"/>
      <c r="D23" s="18"/>
      <c r="E23" s="18"/>
      <c r="F23" s="18"/>
      <c r="G23" s="18"/>
      <c r="H23" s="24">
        <f>H24+H29+H34</f>
        <v>35.58</v>
      </c>
      <c r="I23" s="24">
        <f>I24+I29+I34</f>
        <v>35.58</v>
      </c>
      <c r="J23" s="24">
        <f t="shared" ref="H23:K23" si="1">SUM(J24,J29,J34)</f>
        <v>0</v>
      </c>
      <c r="K23" s="24">
        <f t="shared" si="1"/>
        <v>0</v>
      </c>
      <c r="L23" s="24"/>
      <c r="M23" s="24"/>
      <c r="N23" s="24"/>
      <c r="O23" s="24"/>
      <c r="P23" s="24"/>
      <c r="Q23" s="18"/>
      <c r="R23" s="75"/>
      <c r="S23" s="75"/>
    </row>
    <row r="24" s="68" customFormat="1" spans="1:19">
      <c r="A24" s="70">
        <v>1</v>
      </c>
      <c r="B24" s="71" t="s">
        <v>49</v>
      </c>
      <c r="C24" s="72" t="s">
        <v>50</v>
      </c>
      <c r="D24" s="72"/>
      <c r="E24" s="72" t="s">
        <v>30</v>
      </c>
      <c r="F24" s="72"/>
      <c r="G24" s="72">
        <v>2018</v>
      </c>
      <c r="H24" s="70">
        <f>SUM(H25:H28)</f>
        <v>13.696</v>
      </c>
      <c r="I24" s="70">
        <f>SUM(I25:I28)</f>
        <v>13.696</v>
      </c>
      <c r="J24" s="70"/>
      <c r="K24" s="70"/>
      <c r="L24" s="70"/>
      <c r="M24" s="70"/>
      <c r="N24" s="70"/>
      <c r="O24" s="70"/>
      <c r="P24" s="70"/>
      <c r="Q24" s="72"/>
      <c r="R24" s="72"/>
      <c r="S24" s="76"/>
    </row>
    <row r="25" s="1" customFormat="1" ht="24" spans="1:19">
      <c r="A25" s="22">
        <v>1</v>
      </c>
      <c r="B25" s="33" t="s">
        <v>49</v>
      </c>
      <c r="C25" s="32" t="s">
        <v>51</v>
      </c>
      <c r="D25" s="32" t="s">
        <v>52</v>
      </c>
      <c r="E25" s="32" t="s">
        <v>30</v>
      </c>
      <c r="F25" s="32" t="s">
        <v>31</v>
      </c>
      <c r="G25" s="32">
        <v>2018</v>
      </c>
      <c r="H25" s="22">
        <v>0.6</v>
      </c>
      <c r="I25" s="22">
        <v>0.6</v>
      </c>
      <c r="J25" s="22"/>
      <c r="K25" s="22"/>
      <c r="L25" s="22" t="s">
        <v>53</v>
      </c>
      <c r="M25" s="22">
        <v>3</v>
      </c>
      <c r="N25" s="22">
        <v>3</v>
      </c>
      <c r="O25" s="22"/>
      <c r="P25" s="22"/>
      <c r="Q25" s="32" t="s">
        <v>33</v>
      </c>
      <c r="R25" s="32" t="s">
        <v>34</v>
      </c>
      <c r="S25" s="67"/>
    </row>
    <row r="26" s="1" customFormat="1" ht="24" spans="1:19">
      <c r="A26" s="22">
        <v>2</v>
      </c>
      <c r="B26" s="33" t="s">
        <v>49</v>
      </c>
      <c r="C26" s="32" t="s">
        <v>54</v>
      </c>
      <c r="D26" s="32" t="s">
        <v>55</v>
      </c>
      <c r="E26" s="32" t="s">
        <v>30</v>
      </c>
      <c r="F26" s="32" t="s">
        <v>31</v>
      </c>
      <c r="G26" s="32">
        <v>2018</v>
      </c>
      <c r="H26" s="22">
        <v>10.6</v>
      </c>
      <c r="I26" s="22">
        <v>10.6</v>
      </c>
      <c r="J26" s="22"/>
      <c r="K26" s="22"/>
      <c r="L26" s="22" t="s">
        <v>56</v>
      </c>
      <c r="M26" s="22">
        <v>175</v>
      </c>
      <c r="N26" s="22">
        <v>175</v>
      </c>
      <c r="O26" s="22"/>
      <c r="P26" s="22"/>
      <c r="Q26" s="32" t="s">
        <v>33</v>
      </c>
      <c r="R26" s="32" t="s">
        <v>34</v>
      </c>
      <c r="S26" s="67"/>
    </row>
    <row r="27" s="1" customFormat="1" ht="24" spans="1:19">
      <c r="A27" s="22">
        <v>3</v>
      </c>
      <c r="B27" s="33" t="s">
        <v>49</v>
      </c>
      <c r="C27" s="32" t="s">
        <v>57</v>
      </c>
      <c r="D27" s="32" t="s">
        <v>58</v>
      </c>
      <c r="E27" s="32" t="s">
        <v>30</v>
      </c>
      <c r="F27" s="32" t="s">
        <v>31</v>
      </c>
      <c r="G27" s="32">
        <v>2018</v>
      </c>
      <c r="H27" s="22">
        <v>0.195</v>
      </c>
      <c r="I27" s="22">
        <v>0.195</v>
      </c>
      <c r="J27" s="22"/>
      <c r="K27" s="22"/>
      <c r="L27" s="22" t="s">
        <v>59</v>
      </c>
      <c r="M27" s="22">
        <v>9</v>
      </c>
      <c r="N27" s="22">
        <v>9</v>
      </c>
      <c r="O27" s="22"/>
      <c r="P27" s="22"/>
      <c r="Q27" s="32" t="s">
        <v>33</v>
      </c>
      <c r="R27" s="32" t="s">
        <v>34</v>
      </c>
      <c r="S27" s="67"/>
    </row>
    <row r="28" s="1" customFormat="1" ht="24" spans="1:19">
      <c r="A28" s="22">
        <v>4</v>
      </c>
      <c r="B28" s="33" t="s">
        <v>49</v>
      </c>
      <c r="C28" s="32" t="s">
        <v>60</v>
      </c>
      <c r="D28" s="32" t="s">
        <v>61</v>
      </c>
      <c r="E28" s="32" t="s">
        <v>30</v>
      </c>
      <c r="F28" s="32" t="s">
        <v>31</v>
      </c>
      <c r="G28" s="32">
        <v>2018</v>
      </c>
      <c r="H28" s="22">
        <v>2.301</v>
      </c>
      <c r="I28" s="22">
        <v>2.301</v>
      </c>
      <c r="J28" s="22"/>
      <c r="K28" s="22"/>
      <c r="L28" s="22" t="s">
        <v>59</v>
      </c>
      <c r="M28" s="22">
        <v>88</v>
      </c>
      <c r="N28" s="22">
        <v>88</v>
      </c>
      <c r="O28" s="22"/>
      <c r="P28" s="22"/>
      <c r="Q28" s="32" t="s">
        <v>33</v>
      </c>
      <c r="R28" s="32" t="s">
        <v>34</v>
      </c>
      <c r="S28" s="67"/>
    </row>
    <row r="29" s="68" customFormat="1" spans="1:19">
      <c r="A29" s="70">
        <v>2</v>
      </c>
      <c r="B29" s="71" t="s">
        <v>49</v>
      </c>
      <c r="C29" s="72" t="s">
        <v>50</v>
      </c>
      <c r="D29" s="72"/>
      <c r="E29" s="72" t="s">
        <v>30</v>
      </c>
      <c r="F29" s="72"/>
      <c r="G29" s="72">
        <v>2019</v>
      </c>
      <c r="H29" s="70">
        <f>SUM(H30:H33)</f>
        <v>13.646</v>
      </c>
      <c r="I29" s="70">
        <f>SUM(I30:I33)</f>
        <v>13.646</v>
      </c>
      <c r="J29" s="70"/>
      <c r="K29" s="70"/>
      <c r="L29" s="70"/>
      <c r="M29" s="70"/>
      <c r="N29" s="70"/>
      <c r="O29" s="70"/>
      <c r="P29" s="70"/>
      <c r="Q29" s="72"/>
      <c r="R29" s="32"/>
      <c r="S29" s="76"/>
    </row>
    <row r="30" s="1" customFormat="1" ht="24" spans="1:19">
      <c r="A30" s="22">
        <v>1</v>
      </c>
      <c r="B30" s="33" t="s">
        <v>49</v>
      </c>
      <c r="C30" s="32" t="s">
        <v>51</v>
      </c>
      <c r="D30" s="32" t="s">
        <v>52</v>
      </c>
      <c r="E30" s="32" t="s">
        <v>30</v>
      </c>
      <c r="F30" s="32" t="s">
        <v>31</v>
      </c>
      <c r="G30" s="32">
        <v>2019</v>
      </c>
      <c r="H30" s="22">
        <v>0.6</v>
      </c>
      <c r="I30" s="22">
        <v>0.6</v>
      </c>
      <c r="J30" s="22"/>
      <c r="K30" s="22"/>
      <c r="L30" s="22" t="s">
        <v>53</v>
      </c>
      <c r="M30" s="22">
        <v>3</v>
      </c>
      <c r="N30" s="22">
        <v>3</v>
      </c>
      <c r="O30" s="22"/>
      <c r="P30" s="22"/>
      <c r="Q30" s="32" t="s">
        <v>33</v>
      </c>
      <c r="R30" s="32" t="s">
        <v>34</v>
      </c>
      <c r="S30" s="67"/>
    </row>
    <row r="31" s="1" customFormat="1" ht="24" spans="1:19">
      <c r="A31" s="22">
        <v>2</v>
      </c>
      <c r="B31" s="33" t="s">
        <v>49</v>
      </c>
      <c r="C31" s="32" t="s">
        <v>54</v>
      </c>
      <c r="D31" s="32" t="s">
        <v>62</v>
      </c>
      <c r="E31" s="32" t="s">
        <v>30</v>
      </c>
      <c r="F31" s="32" t="s">
        <v>31</v>
      </c>
      <c r="G31" s="32">
        <v>2018</v>
      </c>
      <c r="H31" s="22">
        <v>10.55</v>
      </c>
      <c r="I31" s="22">
        <v>10.55</v>
      </c>
      <c r="J31" s="22"/>
      <c r="K31" s="22"/>
      <c r="L31" s="22" t="s">
        <v>56</v>
      </c>
      <c r="M31" s="22">
        <v>175</v>
      </c>
      <c r="N31" s="22">
        <v>175</v>
      </c>
      <c r="O31" s="22"/>
      <c r="P31" s="22"/>
      <c r="Q31" s="32" t="s">
        <v>33</v>
      </c>
      <c r="R31" s="32" t="s">
        <v>34</v>
      </c>
      <c r="S31" s="67"/>
    </row>
    <row r="32" s="1" customFormat="1" ht="24" spans="1:19">
      <c r="A32" s="22">
        <v>3</v>
      </c>
      <c r="B32" s="33" t="s">
        <v>49</v>
      </c>
      <c r="C32" s="32" t="s">
        <v>57</v>
      </c>
      <c r="D32" s="32" t="s">
        <v>58</v>
      </c>
      <c r="E32" s="32" t="s">
        <v>30</v>
      </c>
      <c r="F32" s="32" t="s">
        <v>31</v>
      </c>
      <c r="G32" s="32">
        <v>2018</v>
      </c>
      <c r="H32" s="22">
        <v>0.195</v>
      </c>
      <c r="I32" s="22">
        <v>0.195</v>
      </c>
      <c r="J32" s="22"/>
      <c r="K32" s="22"/>
      <c r="L32" s="22" t="s">
        <v>59</v>
      </c>
      <c r="M32" s="22">
        <v>9</v>
      </c>
      <c r="N32" s="22">
        <v>9</v>
      </c>
      <c r="O32" s="22"/>
      <c r="P32" s="22"/>
      <c r="Q32" s="32" t="s">
        <v>33</v>
      </c>
      <c r="R32" s="32" t="s">
        <v>34</v>
      </c>
      <c r="S32" s="67"/>
    </row>
    <row r="33" s="1" customFormat="1" ht="24" spans="1:19">
      <c r="A33" s="22">
        <v>4</v>
      </c>
      <c r="B33" s="33" t="s">
        <v>49</v>
      </c>
      <c r="C33" s="32" t="s">
        <v>60</v>
      </c>
      <c r="D33" s="32" t="s">
        <v>61</v>
      </c>
      <c r="E33" s="32" t="s">
        <v>30</v>
      </c>
      <c r="F33" s="32" t="s">
        <v>31</v>
      </c>
      <c r="G33" s="32">
        <v>2018</v>
      </c>
      <c r="H33" s="22">
        <v>2.301</v>
      </c>
      <c r="I33" s="22">
        <v>2.301</v>
      </c>
      <c r="J33" s="22"/>
      <c r="K33" s="22"/>
      <c r="L33" s="22" t="s">
        <v>59</v>
      </c>
      <c r="M33" s="22">
        <v>88</v>
      </c>
      <c r="N33" s="22">
        <v>88</v>
      </c>
      <c r="O33" s="22"/>
      <c r="P33" s="22"/>
      <c r="Q33" s="32" t="s">
        <v>33</v>
      </c>
      <c r="R33" s="32" t="s">
        <v>34</v>
      </c>
      <c r="S33" s="67"/>
    </row>
    <row r="34" s="68" customFormat="1" spans="1:19">
      <c r="A34" s="70">
        <v>3</v>
      </c>
      <c r="B34" s="71" t="s">
        <v>49</v>
      </c>
      <c r="C34" s="72" t="s">
        <v>50</v>
      </c>
      <c r="D34" s="72"/>
      <c r="E34" s="72" t="s">
        <v>30</v>
      </c>
      <c r="F34" s="72"/>
      <c r="G34" s="72">
        <v>2020</v>
      </c>
      <c r="H34" s="73">
        <f>H35+H36+H37</f>
        <v>8.238</v>
      </c>
      <c r="I34" s="73">
        <f>I35+I36+I37</f>
        <v>8.238</v>
      </c>
      <c r="J34" s="70"/>
      <c r="K34" s="70"/>
      <c r="L34" s="70"/>
      <c r="M34" s="70"/>
      <c r="N34" s="70"/>
      <c r="O34" s="70"/>
      <c r="P34" s="70"/>
      <c r="Q34" s="72"/>
      <c r="R34" s="32"/>
      <c r="S34" s="76"/>
    </row>
    <row r="35" s="68" customFormat="1" ht="24" spans="1:19">
      <c r="A35" s="22">
        <v>1</v>
      </c>
      <c r="B35" s="33" t="s">
        <v>49</v>
      </c>
      <c r="C35" s="32" t="s">
        <v>51</v>
      </c>
      <c r="D35" s="32" t="s">
        <v>63</v>
      </c>
      <c r="E35" s="32" t="s">
        <v>30</v>
      </c>
      <c r="F35" s="32" t="s">
        <v>31</v>
      </c>
      <c r="G35" s="32">
        <v>2020</v>
      </c>
      <c r="H35" s="22">
        <v>0.2</v>
      </c>
      <c r="I35" s="22">
        <v>0.2</v>
      </c>
      <c r="J35" s="22"/>
      <c r="K35" s="22"/>
      <c r="L35" s="22" t="s">
        <v>53</v>
      </c>
      <c r="M35" s="22">
        <v>3</v>
      </c>
      <c r="N35" s="22">
        <v>3</v>
      </c>
      <c r="O35" s="22"/>
      <c r="P35" s="22"/>
      <c r="Q35" s="32" t="s">
        <v>33</v>
      </c>
      <c r="R35" s="32" t="s">
        <v>34</v>
      </c>
      <c r="S35" s="67"/>
    </row>
    <row r="36" s="68" customFormat="1" ht="24" spans="1:19">
      <c r="A36" s="22">
        <v>2</v>
      </c>
      <c r="B36" s="33" t="s">
        <v>49</v>
      </c>
      <c r="C36" s="32" t="s">
        <v>54</v>
      </c>
      <c r="D36" s="32" t="s">
        <v>64</v>
      </c>
      <c r="E36" s="32" t="s">
        <v>30</v>
      </c>
      <c r="F36" s="32" t="s">
        <v>31</v>
      </c>
      <c r="G36" s="32">
        <v>2020</v>
      </c>
      <c r="H36" s="22">
        <v>6.4</v>
      </c>
      <c r="I36" s="22">
        <v>6.4</v>
      </c>
      <c r="J36" s="22"/>
      <c r="K36" s="22"/>
      <c r="L36" s="22" t="s">
        <v>56</v>
      </c>
      <c r="M36" s="22">
        <v>180</v>
      </c>
      <c r="N36" s="22">
        <v>180</v>
      </c>
      <c r="O36" s="22"/>
      <c r="P36" s="22"/>
      <c r="Q36" s="32" t="s">
        <v>33</v>
      </c>
      <c r="R36" s="32" t="s">
        <v>34</v>
      </c>
      <c r="S36" s="67"/>
    </row>
    <row r="37" s="68" customFormat="1" ht="24" spans="1:19">
      <c r="A37" s="22">
        <v>3</v>
      </c>
      <c r="B37" s="33" t="s">
        <v>49</v>
      </c>
      <c r="C37" s="32" t="s">
        <v>60</v>
      </c>
      <c r="D37" s="32" t="s">
        <v>65</v>
      </c>
      <c r="E37" s="32" t="s">
        <v>30</v>
      </c>
      <c r="F37" s="32" t="s">
        <v>31</v>
      </c>
      <c r="G37" s="32">
        <v>2020</v>
      </c>
      <c r="H37" s="22">
        <v>1.638</v>
      </c>
      <c r="I37" s="22">
        <v>1.638</v>
      </c>
      <c r="J37" s="22"/>
      <c r="K37" s="22"/>
      <c r="L37" s="22" t="s">
        <v>59</v>
      </c>
      <c r="M37" s="22">
        <v>62</v>
      </c>
      <c r="N37" s="22">
        <v>62</v>
      </c>
      <c r="O37" s="22"/>
      <c r="P37" s="22"/>
      <c r="Q37" s="32" t="s">
        <v>33</v>
      </c>
      <c r="R37" s="32" t="s">
        <v>34</v>
      </c>
      <c r="S37" s="67"/>
    </row>
    <row r="38" s="2" customFormat="1" ht="24" spans="1:19">
      <c r="A38" s="12"/>
      <c r="B38" s="14" t="s">
        <v>66</v>
      </c>
      <c r="C38" s="14"/>
      <c r="D38" s="14"/>
      <c r="E38" s="14"/>
      <c r="F38" s="14"/>
      <c r="G38" s="14"/>
      <c r="H38" s="27">
        <f>H39+H42+H51</f>
        <v>253</v>
      </c>
      <c r="I38" s="27">
        <f>I39+I42+I51</f>
        <v>253</v>
      </c>
      <c r="J38" s="27">
        <f t="shared" ref="H38:K38" si="2">SUM(J42,J53,J105,J208,J236,J307)</f>
        <v>0</v>
      </c>
      <c r="K38" s="27">
        <f t="shared" si="2"/>
        <v>0</v>
      </c>
      <c r="L38" s="27"/>
      <c r="M38" s="27"/>
      <c r="N38" s="27"/>
      <c r="O38" s="27"/>
      <c r="P38" s="27"/>
      <c r="Q38" s="14"/>
      <c r="R38" s="66"/>
      <c r="S38" s="66"/>
    </row>
    <row r="39" s="2" customFormat="1" spans="1:19">
      <c r="A39" s="41"/>
      <c r="B39" s="41" t="s">
        <v>67</v>
      </c>
      <c r="C39" s="42" t="s">
        <v>68</v>
      </c>
      <c r="D39" s="42" t="s">
        <v>68</v>
      </c>
      <c r="E39" s="42"/>
      <c r="F39" s="42"/>
      <c r="G39" s="42"/>
      <c r="H39" s="43">
        <f>H40+H41</f>
        <v>19</v>
      </c>
      <c r="I39" s="43">
        <f>I40+I41</f>
        <v>19</v>
      </c>
      <c r="J39" s="43">
        <v>0</v>
      </c>
      <c r="K39" s="43">
        <v>0</v>
      </c>
      <c r="L39" s="43"/>
      <c r="M39" s="43">
        <f>M40+M41</f>
        <v>488</v>
      </c>
      <c r="N39" s="43"/>
      <c r="O39" s="43">
        <f>O40+O41</f>
        <v>488</v>
      </c>
      <c r="P39" s="43"/>
      <c r="Q39" s="42"/>
      <c r="R39" s="41"/>
      <c r="S39" s="41"/>
    </row>
    <row r="40" s="1" customFormat="1" ht="24" spans="1:19">
      <c r="A40" s="44">
        <v>1</v>
      </c>
      <c r="B40" s="60" t="s">
        <v>69</v>
      </c>
      <c r="C40" s="45" t="s">
        <v>70</v>
      </c>
      <c r="D40" s="45" t="s">
        <v>71</v>
      </c>
      <c r="E40" s="45" t="s">
        <v>72</v>
      </c>
      <c r="F40" s="45" t="s">
        <v>73</v>
      </c>
      <c r="G40" s="45">
        <v>2018</v>
      </c>
      <c r="H40" s="44">
        <v>15</v>
      </c>
      <c r="I40" s="44">
        <v>15</v>
      </c>
      <c r="J40" s="44"/>
      <c r="K40" s="44"/>
      <c r="L40" s="45" t="s">
        <v>74</v>
      </c>
      <c r="M40" s="44">
        <v>277</v>
      </c>
      <c r="N40" s="44"/>
      <c r="O40" s="44">
        <v>277</v>
      </c>
      <c r="P40" s="44"/>
      <c r="Q40" s="45" t="s">
        <v>75</v>
      </c>
      <c r="R40" s="32" t="s">
        <v>34</v>
      </c>
      <c r="S40" s="46"/>
    </row>
    <row r="41" s="1" customFormat="1" ht="24" spans="1:19">
      <c r="A41" s="44">
        <v>2</v>
      </c>
      <c r="B41" s="60" t="s">
        <v>69</v>
      </c>
      <c r="C41" s="45" t="s">
        <v>76</v>
      </c>
      <c r="D41" s="45" t="s">
        <v>71</v>
      </c>
      <c r="E41" s="45" t="s">
        <v>77</v>
      </c>
      <c r="F41" s="45" t="s">
        <v>73</v>
      </c>
      <c r="G41" s="45">
        <v>2018</v>
      </c>
      <c r="H41" s="44">
        <v>4</v>
      </c>
      <c r="I41" s="44">
        <v>4</v>
      </c>
      <c r="J41" s="44"/>
      <c r="K41" s="44"/>
      <c r="L41" s="45" t="s">
        <v>78</v>
      </c>
      <c r="M41" s="44">
        <v>211</v>
      </c>
      <c r="N41" s="44"/>
      <c r="O41" s="44">
        <v>211</v>
      </c>
      <c r="P41" s="44"/>
      <c r="Q41" s="45" t="s">
        <v>75</v>
      </c>
      <c r="R41" s="32" t="s">
        <v>34</v>
      </c>
      <c r="S41" s="46"/>
    </row>
    <row r="42" s="2" customFormat="1" spans="1:19">
      <c r="A42" s="41"/>
      <c r="B42" s="41" t="s">
        <v>79</v>
      </c>
      <c r="C42" s="42" t="s">
        <v>80</v>
      </c>
      <c r="D42" s="42" t="s">
        <v>81</v>
      </c>
      <c r="E42" s="42"/>
      <c r="F42" s="42"/>
      <c r="G42" s="42"/>
      <c r="H42" s="43">
        <f>H43+H44+H45+H46+H47+H48+H49+H50</f>
        <v>82</v>
      </c>
      <c r="I42" s="43">
        <f>I43+I44+I45+I46+I47+I48+I49+I50</f>
        <v>82</v>
      </c>
      <c r="J42" s="43">
        <v>0</v>
      </c>
      <c r="K42" s="43">
        <v>0</v>
      </c>
      <c r="L42" s="43"/>
      <c r="M42" s="43">
        <f>M43+M44+M45+M46+M47+M49+M50+M48</f>
        <v>1800</v>
      </c>
      <c r="N42" s="43">
        <f t="shared" ref="M42:O42" si="3">N43+N44+N45+N46+N47+N49+N50</f>
        <v>71</v>
      </c>
      <c r="O42" s="43">
        <f t="shared" si="3"/>
        <v>1344</v>
      </c>
      <c r="P42" s="43"/>
      <c r="Q42" s="47"/>
      <c r="R42" s="41"/>
      <c r="S42" s="41"/>
    </row>
    <row r="43" s="34" customFormat="1" ht="31.5" spans="1:19">
      <c r="A43" s="22">
        <v>1</v>
      </c>
      <c r="B43" s="61" t="s">
        <v>82</v>
      </c>
      <c r="C43" s="46" t="s">
        <v>83</v>
      </c>
      <c r="D43" s="45" t="s">
        <v>84</v>
      </c>
      <c r="E43" s="45" t="s">
        <v>85</v>
      </c>
      <c r="F43" s="45" t="s">
        <v>31</v>
      </c>
      <c r="G43" s="45">
        <v>2018</v>
      </c>
      <c r="H43" s="44">
        <v>2</v>
      </c>
      <c r="I43" s="44">
        <v>2</v>
      </c>
      <c r="J43" s="44"/>
      <c r="K43" s="44"/>
      <c r="L43" s="45" t="s">
        <v>86</v>
      </c>
      <c r="M43" s="44">
        <v>29</v>
      </c>
      <c r="N43" s="44"/>
      <c r="O43" s="44">
        <v>29</v>
      </c>
      <c r="P43" s="44"/>
      <c r="Q43" s="48" t="s">
        <v>87</v>
      </c>
      <c r="R43" s="32" t="s">
        <v>34</v>
      </c>
      <c r="S43" s="46"/>
    </row>
    <row r="44" s="34" customFormat="1" ht="31.5" spans="1:19">
      <c r="A44" s="22">
        <v>2</v>
      </c>
      <c r="B44" s="61" t="s">
        <v>82</v>
      </c>
      <c r="C44" s="46" t="s">
        <v>88</v>
      </c>
      <c r="D44" s="45" t="s">
        <v>89</v>
      </c>
      <c r="E44" s="45" t="s">
        <v>72</v>
      </c>
      <c r="F44" s="45" t="s">
        <v>31</v>
      </c>
      <c r="G44" s="45">
        <v>2018</v>
      </c>
      <c r="H44" s="44">
        <v>12</v>
      </c>
      <c r="I44" s="44">
        <v>12</v>
      </c>
      <c r="J44" s="44"/>
      <c r="K44" s="44"/>
      <c r="L44" s="45" t="s">
        <v>86</v>
      </c>
      <c r="M44" s="44">
        <v>277</v>
      </c>
      <c r="N44" s="44"/>
      <c r="O44" s="44">
        <v>277</v>
      </c>
      <c r="P44" s="44"/>
      <c r="Q44" s="48" t="s">
        <v>87</v>
      </c>
      <c r="R44" s="32" t="s">
        <v>34</v>
      </c>
      <c r="S44" s="46"/>
    </row>
    <row r="45" s="34" customFormat="1" ht="31.5" spans="1:19">
      <c r="A45" s="22">
        <v>3</v>
      </c>
      <c r="B45" s="61" t="s">
        <v>82</v>
      </c>
      <c r="C45" s="46" t="s">
        <v>90</v>
      </c>
      <c r="D45" s="45" t="s">
        <v>91</v>
      </c>
      <c r="E45" s="45" t="s">
        <v>92</v>
      </c>
      <c r="F45" s="45" t="s">
        <v>31</v>
      </c>
      <c r="G45" s="45">
        <v>2018</v>
      </c>
      <c r="H45" s="44">
        <v>16</v>
      </c>
      <c r="I45" s="44">
        <v>16</v>
      </c>
      <c r="J45" s="44"/>
      <c r="K45" s="44"/>
      <c r="L45" s="45" t="s">
        <v>86</v>
      </c>
      <c r="M45" s="44">
        <v>182</v>
      </c>
      <c r="N45" s="44">
        <v>9</v>
      </c>
      <c r="O45" s="44">
        <v>173</v>
      </c>
      <c r="P45" s="44"/>
      <c r="Q45" s="48" t="s">
        <v>87</v>
      </c>
      <c r="R45" s="32" t="s">
        <v>34</v>
      </c>
      <c r="S45" s="46"/>
    </row>
    <row r="46" s="34" customFormat="1" ht="31.5" spans="1:19">
      <c r="A46" s="22">
        <v>4</v>
      </c>
      <c r="B46" s="61" t="s">
        <v>82</v>
      </c>
      <c r="C46" s="46" t="s">
        <v>93</v>
      </c>
      <c r="D46" s="45" t="s">
        <v>94</v>
      </c>
      <c r="E46" s="45" t="s">
        <v>95</v>
      </c>
      <c r="F46" s="45" t="s">
        <v>31</v>
      </c>
      <c r="G46" s="45">
        <v>2018</v>
      </c>
      <c r="H46" s="44">
        <v>8</v>
      </c>
      <c r="I46" s="44">
        <v>8</v>
      </c>
      <c r="J46" s="44"/>
      <c r="K46" s="44"/>
      <c r="L46" s="45" t="s">
        <v>86</v>
      </c>
      <c r="M46" s="44">
        <v>142</v>
      </c>
      <c r="N46" s="44">
        <v>14</v>
      </c>
      <c r="O46" s="44">
        <v>128</v>
      </c>
      <c r="P46" s="44"/>
      <c r="Q46" s="48" t="s">
        <v>87</v>
      </c>
      <c r="R46" s="32" t="s">
        <v>34</v>
      </c>
      <c r="S46" s="46"/>
    </row>
    <row r="47" s="34" customFormat="1" ht="31.5" spans="1:19">
      <c r="A47" s="22">
        <v>5</v>
      </c>
      <c r="B47" s="61" t="s">
        <v>82</v>
      </c>
      <c r="C47" s="46" t="s">
        <v>96</v>
      </c>
      <c r="D47" s="45" t="s">
        <v>94</v>
      </c>
      <c r="E47" s="45" t="s">
        <v>97</v>
      </c>
      <c r="F47" s="45" t="s">
        <v>31</v>
      </c>
      <c r="G47" s="45">
        <v>2018</v>
      </c>
      <c r="H47" s="44">
        <v>8</v>
      </c>
      <c r="I47" s="44">
        <v>8</v>
      </c>
      <c r="J47" s="44"/>
      <c r="K47" s="44"/>
      <c r="L47" s="45" t="s">
        <v>86</v>
      </c>
      <c r="M47" s="44">
        <v>141</v>
      </c>
      <c r="N47" s="44"/>
      <c r="O47" s="44">
        <v>141</v>
      </c>
      <c r="P47" s="44"/>
      <c r="Q47" s="48" t="s">
        <v>87</v>
      </c>
      <c r="R47" s="32" t="s">
        <v>34</v>
      </c>
      <c r="S47" s="46"/>
    </row>
    <row r="48" s="34" customFormat="1" ht="31.5" spans="1:19">
      <c r="A48" s="22">
        <v>6</v>
      </c>
      <c r="B48" s="61" t="s">
        <v>82</v>
      </c>
      <c r="C48" s="46" t="s">
        <v>98</v>
      </c>
      <c r="D48" s="45" t="s">
        <v>89</v>
      </c>
      <c r="E48" s="45" t="s">
        <v>99</v>
      </c>
      <c r="F48" s="45" t="s">
        <v>31</v>
      </c>
      <c r="G48" s="45">
        <v>2018</v>
      </c>
      <c r="H48" s="44">
        <v>12</v>
      </c>
      <c r="I48" s="44">
        <v>12</v>
      </c>
      <c r="J48" s="44"/>
      <c r="K48" s="44"/>
      <c r="L48" s="45" t="s">
        <v>86</v>
      </c>
      <c r="M48" s="44">
        <v>385</v>
      </c>
      <c r="N48" s="44"/>
      <c r="O48" s="44">
        <v>385</v>
      </c>
      <c r="P48" s="44"/>
      <c r="Q48" s="48" t="s">
        <v>87</v>
      </c>
      <c r="R48" s="32" t="s">
        <v>34</v>
      </c>
      <c r="S48" s="46"/>
    </row>
    <row r="49" s="34" customFormat="1" ht="31.5" spans="1:19">
      <c r="A49" s="22">
        <v>7</v>
      </c>
      <c r="B49" s="61" t="s">
        <v>82</v>
      </c>
      <c r="C49" s="46" t="s">
        <v>100</v>
      </c>
      <c r="D49" s="45" t="s">
        <v>89</v>
      </c>
      <c r="E49" s="45" t="s">
        <v>101</v>
      </c>
      <c r="F49" s="45" t="s">
        <v>31</v>
      </c>
      <c r="G49" s="45">
        <v>2018</v>
      </c>
      <c r="H49" s="44">
        <v>12</v>
      </c>
      <c r="I49" s="44">
        <v>12</v>
      </c>
      <c r="J49" s="44"/>
      <c r="K49" s="44"/>
      <c r="L49" s="45" t="s">
        <v>86</v>
      </c>
      <c r="M49" s="44">
        <v>169</v>
      </c>
      <c r="N49" s="44">
        <v>10</v>
      </c>
      <c r="O49" s="44">
        <v>159</v>
      </c>
      <c r="P49" s="44"/>
      <c r="Q49" s="48" t="s">
        <v>87</v>
      </c>
      <c r="R49" s="32" t="s">
        <v>34</v>
      </c>
      <c r="S49" s="46"/>
    </row>
    <row r="50" s="34" customFormat="1" ht="31.5" spans="1:19">
      <c r="A50" s="22">
        <v>8</v>
      </c>
      <c r="B50" s="61" t="s">
        <v>82</v>
      </c>
      <c r="C50" s="46" t="s">
        <v>102</v>
      </c>
      <c r="D50" s="45" t="s">
        <v>89</v>
      </c>
      <c r="E50" s="45" t="s">
        <v>103</v>
      </c>
      <c r="F50" s="45" t="s">
        <v>31</v>
      </c>
      <c r="G50" s="45">
        <v>2018</v>
      </c>
      <c r="H50" s="44">
        <v>12</v>
      </c>
      <c r="I50" s="44">
        <v>12</v>
      </c>
      <c r="J50" s="44"/>
      <c r="K50" s="44"/>
      <c r="L50" s="45" t="s">
        <v>86</v>
      </c>
      <c r="M50" s="44">
        <v>475</v>
      </c>
      <c r="N50" s="44">
        <v>38</v>
      </c>
      <c r="O50" s="44">
        <v>437</v>
      </c>
      <c r="P50" s="44"/>
      <c r="Q50" s="48" t="s">
        <v>87</v>
      </c>
      <c r="R50" s="32" t="s">
        <v>34</v>
      </c>
      <c r="S50" s="46"/>
    </row>
    <row r="51" s="34" customFormat="1" ht="24" spans="1:19">
      <c r="A51" s="41"/>
      <c r="B51" s="41" t="s">
        <v>104</v>
      </c>
      <c r="C51" s="41" t="s">
        <v>105</v>
      </c>
      <c r="D51" s="41" t="s">
        <v>106</v>
      </c>
      <c r="E51" s="41"/>
      <c r="F51" s="41"/>
      <c r="G51" s="41"/>
      <c r="H51" s="41">
        <f>H52+H53+H54</f>
        <v>152</v>
      </c>
      <c r="I51" s="41">
        <v>152</v>
      </c>
      <c r="J51" s="41">
        <v>0</v>
      </c>
      <c r="K51" s="41">
        <v>0</v>
      </c>
      <c r="L51" s="41"/>
      <c r="M51" s="41"/>
      <c r="N51" s="41"/>
      <c r="O51" s="41"/>
      <c r="P51" s="41"/>
      <c r="Q51" s="41"/>
      <c r="R51" s="41"/>
      <c r="S51" s="41"/>
    </row>
    <row r="52" s="34" customFormat="1" ht="31.5" spans="1:19">
      <c r="A52" s="22">
        <v>1</v>
      </c>
      <c r="B52" s="61" t="s">
        <v>107</v>
      </c>
      <c r="C52" s="46" t="s">
        <v>108</v>
      </c>
      <c r="D52" s="45" t="s">
        <v>109</v>
      </c>
      <c r="E52" s="45" t="s">
        <v>110</v>
      </c>
      <c r="F52" s="45" t="s">
        <v>31</v>
      </c>
      <c r="G52" s="45">
        <v>2018</v>
      </c>
      <c r="H52" s="44">
        <v>26</v>
      </c>
      <c r="I52" s="44">
        <v>26</v>
      </c>
      <c r="J52" s="44"/>
      <c r="K52" s="44"/>
      <c r="L52" s="45" t="s">
        <v>111</v>
      </c>
      <c r="M52" s="44">
        <v>367</v>
      </c>
      <c r="N52" s="44"/>
      <c r="O52" s="44">
        <v>367</v>
      </c>
      <c r="P52" s="44"/>
      <c r="Q52" s="48" t="s">
        <v>87</v>
      </c>
      <c r="R52" s="32" t="s">
        <v>34</v>
      </c>
      <c r="S52" s="46"/>
    </row>
    <row r="53" s="34" customFormat="1" ht="31.5" spans="1:19">
      <c r="A53" s="22">
        <v>2</v>
      </c>
      <c r="B53" s="61" t="s">
        <v>107</v>
      </c>
      <c r="C53" s="46" t="s">
        <v>112</v>
      </c>
      <c r="D53" s="45" t="s">
        <v>109</v>
      </c>
      <c r="E53" s="45" t="s">
        <v>113</v>
      </c>
      <c r="F53" s="45" t="s">
        <v>31</v>
      </c>
      <c r="G53" s="45">
        <v>2018</v>
      </c>
      <c r="H53" s="44">
        <v>26</v>
      </c>
      <c r="I53" s="44">
        <v>26</v>
      </c>
      <c r="J53" s="44"/>
      <c r="K53" s="44"/>
      <c r="L53" s="45" t="s">
        <v>111</v>
      </c>
      <c r="M53" s="44">
        <v>233</v>
      </c>
      <c r="N53" s="44"/>
      <c r="O53" s="44">
        <v>233</v>
      </c>
      <c r="P53" s="44"/>
      <c r="Q53" s="48" t="s">
        <v>87</v>
      </c>
      <c r="R53" s="32" t="s">
        <v>34</v>
      </c>
      <c r="S53" s="46"/>
    </row>
    <row r="54" s="35" customFormat="1" ht="48" spans="1:19">
      <c r="A54" s="22">
        <v>3</v>
      </c>
      <c r="B54" s="61" t="s">
        <v>107</v>
      </c>
      <c r="C54" s="45" t="s">
        <v>114</v>
      </c>
      <c r="D54" s="45" t="s">
        <v>115</v>
      </c>
      <c r="E54" s="45" t="s">
        <v>116</v>
      </c>
      <c r="F54" s="45" t="s">
        <v>31</v>
      </c>
      <c r="G54" s="45">
        <v>2018</v>
      </c>
      <c r="H54" s="44">
        <v>100</v>
      </c>
      <c r="I54" s="44">
        <v>100</v>
      </c>
      <c r="J54" s="44"/>
      <c r="K54" s="44"/>
      <c r="L54" s="22" t="s">
        <v>117</v>
      </c>
      <c r="M54" s="22">
        <v>399</v>
      </c>
      <c r="N54" s="44"/>
      <c r="O54" s="22">
        <v>399</v>
      </c>
      <c r="P54" s="64"/>
      <c r="Q54" s="48" t="s">
        <v>118</v>
      </c>
      <c r="R54" s="67" t="s">
        <v>119</v>
      </c>
      <c r="S54" s="46"/>
    </row>
    <row r="55" s="1" customFormat="1" ht="25" customHeight="1" spans="1:19">
      <c r="A55" s="29" t="s">
        <v>120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</row>
    <row r="56" s="1" customFormat="1" ht="19" customHeight="1" spans="1:19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</row>
  </sheetData>
  <mergeCells count="21">
    <mergeCell ref="A1:S1"/>
    <mergeCell ref="A2:H2"/>
    <mergeCell ref="Q2:R2"/>
    <mergeCell ref="M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P3:P4"/>
    <mergeCell ref="Q3:Q4"/>
    <mergeCell ref="R3:R4"/>
    <mergeCell ref="S3:S4"/>
    <mergeCell ref="A55:S56"/>
  </mergeCells>
  <pageMargins left="0.786805555555556" right="0.786805555555556" top="1" bottom="1" header="0.511805555555556" footer="0.511805555555556"/>
  <pageSetup paperSize="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Q38"/>
  <sheetViews>
    <sheetView tabSelected="1" view="pageBreakPreview" zoomScaleNormal="100" zoomScaleSheetLayoutView="100" workbookViewId="0">
      <selection activeCell="G23" sqref="G23"/>
    </sheetView>
  </sheetViews>
  <sheetFormatPr defaultColWidth="9" defaultRowHeight="14.25"/>
  <cols>
    <col min="1" max="1" width="4.625" style="1" customWidth="1"/>
    <col min="2" max="2" width="11.5" style="1" customWidth="1"/>
    <col min="3" max="3" width="18.125" style="3" customWidth="1"/>
    <col min="4" max="4" width="31.525" style="3" customWidth="1"/>
    <col min="5" max="5" width="9.75" style="3" customWidth="1"/>
    <col min="6" max="6" width="6.875" style="3" customWidth="1"/>
    <col min="7" max="7" width="8.33333333333333" style="3" customWidth="1"/>
    <col min="8" max="8" width="10.5" style="5" customWidth="1"/>
    <col min="9" max="9" width="11.125" style="4" customWidth="1"/>
    <col min="10" max="10" width="5.625" style="4" customWidth="1"/>
    <col min="11" max="11" width="5.375" style="4" customWidth="1"/>
    <col min="12" max="12" width="7.875" style="4" customWidth="1"/>
    <col min="13" max="13" width="7.75" style="4" customWidth="1"/>
    <col min="14" max="14" width="6.875" style="4" customWidth="1"/>
    <col min="15" max="15" width="6.10833333333333" style="4" customWidth="1"/>
    <col min="16" max="16" width="8.25" style="4" customWidth="1"/>
    <col min="17" max="17" width="11.525" style="3" customWidth="1"/>
    <col min="18" max="18" width="9.04166666666667" style="1" customWidth="1"/>
    <col min="19" max="19" width="12.25" style="1" customWidth="1"/>
    <col min="20" max="16384" width="9" style="1"/>
  </cols>
  <sheetData>
    <row r="1" s="1" customFormat="1" ht="28.5" spans="1:21">
      <c r="A1" s="6" t="s">
        <v>121</v>
      </c>
      <c r="B1" s="6"/>
      <c r="C1" s="69"/>
      <c r="D1" s="69"/>
      <c r="E1" s="69"/>
      <c r="F1" s="69"/>
      <c r="G1" s="69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74"/>
      <c r="U1" s="74"/>
    </row>
    <row r="2" s="49" customFormat="1" spans="1:225">
      <c r="A2" s="56" t="s">
        <v>1</v>
      </c>
      <c r="B2" s="56"/>
      <c r="C2" s="56"/>
      <c r="D2" s="56"/>
      <c r="E2" s="56"/>
      <c r="F2" s="56"/>
      <c r="G2" s="56"/>
      <c r="H2" s="57"/>
      <c r="I2" s="57"/>
      <c r="J2" s="57"/>
      <c r="K2" s="57"/>
      <c r="L2" s="57"/>
      <c r="M2" s="57"/>
      <c r="N2" s="57"/>
      <c r="O2" s="57"/>
      <c r="P2" s="57"/>
      <c r="Q2" s="56" t="s">
        <v>2</v>
      </c>
      <c r="R2" s="57"/>
      <c r="S2" s="57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</row>
    <row r="3" s="2" customFormat="1" spans="1:19">
      <c r="A3" s="36" t="s">
        <v>3</v>
      </c>
      <c r="B3" s="36" t="s">
        <v>4</v>
      </c>
      <c r="C3" s="36" t="s">
        <v>5</v>
      </c>
      <c r="D3" s="36" t="s">
        <v>6</v>
      </c>
      <c r="E3" s="36" t="s">
        <v>7</v>
      </c>
      <c r="F3" s="36" t="s">
        <v>8</v>
      </c>
      <c r="G3" s="59" t="s">
        <v>9</v>
      </c>
      <c r="H3" s="36" t="s">
        <v>10</v>
      </c>
      <c r="I3" s="36" t="s">
        <v>11</v>
      </c>
      <c r="J3" s="36" t="s">
        <v>12</v>
      </c>
      <c r="K3" s="36" t="s">
        <v>13</v>
      </c>
      <c r="L3" s="36" t="s">
        <v>14</v>
      </c>
      <c r="M3" s="36" t="s">
        <v>15</v>
      </c>
      <c r="N3" s="36"/>
      <c r="O3" s="36"/>
      <c r="P3" s="36" t="s">
        <v>16</v>
      </c>
      <c r="Q3" s="59" t="s">
        <v>17</v>
      </c>
      <c r="R3" s="36" t="s">
        <v>18</v>
      </c>
      <c r="S3" s="36" t="s">
        <v>19</v>
      </c>
    </row>
    <row r="4" s="2" customFormat="1" ht="70" customHeight="1" spans="1:19">
      <c r="A4" s="36"/>
      <c r="B4" s="36"/>
      <c r="C4" s="36"/>
      <c r="D4" s="36"/>
      <c r="E4" s="36"/>
      <c r="F4" s="36"/>
      <c r="G4" s="59"/>
      <c r="H4" s="36"/>
      <c r="I4" s="36"/>
      <c r="J4" s="36"/>
      <c r="K4" s="36"/>
      <c r="L4" s="36"/>
      <c r="M4" s="36" t="s">
        <v>20</v>
      </c>
      <c r="N4" s="36" t="s">
        <v>21</v>
      </c>
      <c r="O4" s="36" t="s">
        <v>22</v>
      </c>
      <c r="P4" s="36"/>
      <c r="Q4" s="59"/>
      <c r="R4" s="36"/>
      <c r="S4" s="36"/>
    </row>
    <row r="5" s="2" customFormat="1" spans="1:19">
      <c r="A5" s="12"/>
      <c r="B5" s="13" t="s">
        <v>24</v>
      </c>
      <c r="C5" s="14"/>
      <c r="D5" s="14"/>
      <c r="E5" s="14"/>
      <c r="F5" s="14"/>
      <c r="G5" s="14"/>
      <c r="H5" s="15">
        <f>H6+H22</f>
        <v>50.2625</v>
      </c>
      <c r="I5" s="15">
        <f>I6+I22</f>
        <v>50.2625</v>
      </c>
      <c r="J5" s="27">
        <v>0</v>
      </c>
      <c r="K5" s="27">
        <v>0</v>
      </c>
      <c r="L5" s="27"/>
      <c r="M5" s="27"/>
      <c r="N5" s="27"/>
      <c r="O5" s="27"/>
      <c r="P5" s="27"/>
      <c r="Q5" s="14"/>
      <c r="R5" s="66"/>
      <c r="S5" s="66"/>
    </row>
    <row r="6" s="1" customFormat="1" spans="1:19">
      <c r="A6" s="16"/>
      <c r="B6" s="17" t="s">
        <v>25</v>
      </c>
      <c r="C6" s="18"/>
      <c r="D6" s="18"/>
      <c r="E6" s="18"/>
      <c r="F6" s="18"/>
      <c r="G6" s="18"/>
      <c r="H6" s="19">
        <f t="shared" ref="H6:K6" si="0">SUM(H7,H13,H18)</f>
        <v>14.6825</v>
      </c>
      <c r="I6" s="19">
        <f t="shared" si="0"/>
        <v>14.6825</v>
      </c>
      <c r="J6" s="24">
        <f t="shared" si="0"/>
        <v>0</v>
      </c>
      <c r="K6" s="24">
        <f t="shared" si="0"/>
        <v>0</v>
      </c>
      <c r="L6" s="24"/>
      <c r="M6" s="24"/>
      <c r="N6" s="24"/>
      <c r="O6" s="24"/>
      <c r="P6" s="24"/>
      <c r="Q6" s="18"/>
      <c r="R6" s="75"/>
      <c r="S6" s="75"/>
    </row>
    <row r="7" s="68" customFormat="1" spans="1:19">
      <c r="A7" s="70">
        <v>1</v>
      </c>
      <c r="B7" s="71" t="s">
        <v>26</v>
      </c>
      <c r="C7" s="72" t="s">
        <v>27</v>
      </c>
      <c r="D7" s="72"/>
      <c r="E7" s="72"/>
      <c r="F7" s="72"/>
      <c r="G7" s="72">
        <v>2018</v>
      </c>
      <c r="H7" s="70">
        <f>SUM(H8:H12)</f>
        <v>7.2985</v>
      </c>
      <c r="I7" s="70">
        <f>SUM(I8:I12)</f>
        <v>7.2985</v>
      </c>
      <c r="J7" s="70"/>
      <c r="K7" s="70"/>
      <c r="L7" s="70"/>
      <c r="M7" s="70"/>
      <c r="N7" s="70"/>
      <c r="O7" s="70"/>
      <c r="P7" s="70"/>
      <c r="Q7" s="72"/>
      <c r="R7" s="72"/>
      <c r="S7" s="76"/>
    </row>
    <row r="8" s="1" customFormat="1" ht="24" spans="1:19">
      <c r="A8" s="22">
        <v>1</v>
      </c>
      <c r="B8" s="33" t="s">
        <v>26</v>
      </c>
      <c r="C8" s="32" t="s">
        <v>28</v>
      </c>
      <c r="D8" s="32" t="s">
        <v>29</v>
      </c>
      <c r="E8" s="32" t="s">
        <v>30</v>
      </c>
      <c r="F8" s="32" t="s">
        <v>31</v>
      </c>
      <c r="G8" s="32">
        <v>2018</v>
      </c>
      <c r="H8" s="22">
        <v>1.165</v>
      </c>
      <c r="I8" s="22">
        <v>1.165</v>
      </c>
      <c r="J8" s="22"/>
      <c r="K8" s="22"/>
      <c r="L8" s="22" t="s">
        <v>32</v>
      </c>
      <c r="M8" s="22">
        <v>170</v>
      </c>
      <c r="N8" s="22">
        <v>170</v>
      </c>
      <c r="O8" s="22"/>
      <c r="P8" s="22"/>
      <c r="Q8" s="32" t="s">
        <v>33</v>
      </c>
      <c r="R8" s="32" t="s">
        <v>34</v>
      </c>
      <c r="S8" s="67"/>
    </row>
    <row r="9" s="1" customFormat="1" ht="24" spans="1:19">
      <c r="A9" s="22">
        <v>2</v>
      </c>
      <c r="B9" s="33" t="s">
        <v>26</v>
      </c>
      <c r="C9" s="32" t="s">
        <v>35</v>
      </c>
      <c r="D9" s="32" t="s">
        <v>36</v>
      </c>
      <c r="E9" s="32" t="s">
        <v>30</v>
      </c>
      <c r="F9" s="32" t="s">
        <v>31</v>
      </c>
      <c r="G9" s="32">
        <v>2018</v>
      </c>
      <c r="H9" s="22">
        <v>0.916</v>
      </c>
      <c r="I9" s="22">
        <v>0.916</v>
      </c>
      <c r="J9" s="22"/>
      <c r="K9" s="22"/>
      <c r="L9" s="22" t="s">
        <v>32</v>
      </c>
      <c r="M9" s="22">
        <v>117</v>
      </c>
      <c r="N9" s="22">
        <v>117</v>
      </c>
      <c r="O9" s="22"/>
      <c r="P9" s="22"/>
      <c r="Q9" s="32" t="s">
        <v>33</v>
      </c>
      <c r="R9" s="32" t="s">
        <v>34</v>
      </c>
      <c r="S9" s="67"/>
    </row>
    <row r="10" s="1" customFormat="1" ht="24" spans="1:19">
      <c r="A10" s="22">
        <v>3</v>
      </c>
      <c r="B10" s="33" t="s">
        <v>26</v>
      </c>
      <c r="C10" s="32" t="s">
        <v>37</v>
      </c>
      <c r="D10" s="32" t="s">
        <v>38</v>
      </c>
      <c r="E10" s="32" t="s">
        <v>30</v>
      </c>
      <c r="F10" s="32" t="s">
        <v>31</v>
      </c>
      <c r="G10" s="32">
        <v>2018</v>
      </c>
      <c r="H10" s="23">
        <v>2.4795</v>
      </c>
      <c r="I10" s="23">
        <v>2.4795</v>
      </c>
      <c r="J10" s="22"/>
      <c r="K10" s="22"/>
      <c r="L10" s="22" t="s">
        <v>39</v>
      </c>
      <c r="M10" s="22">
        <v>55</v>
      </c>
      <c r="N10" s="22">
        <v>55</v>
      </c>
      <c r="O10" s="22"/>
      <c r="P10" s="22"/>
      <c r="Q10" s="32" t="s">
        <v>33</v>
      </c>
      <c r="R10" s="32" t="s">
        <v>34</v>
      </c>
      <c r="S10" s="67"/>
    </row>
    <row r="11" s="1" customFormat="1" ht="24" spans="1:19">
      <c r="A11" s="22">
        <v>4</v>
      </c>
      <c r="B11" s="33" t="s">
        <v>26</v>
      </c>
      <c r="C11" s="32" t="s">
        <v>40</v>
      </c>
      <c r="D11" s="32" t="s">
        <v>41</v>
      </c>
      <c r="E11" s="32" t="s">
        <v>30</v>
      </c>
      <c r="F11" s="32" t="s">
        <v>31</v>
      </c>
      <c r="G11" s="32">
        <v>2018</v>
      </c>
      <c r="H11" s="22">
        <v>1.188</v>
      </c>
      <c r="I11" s="22">
        <v>1.188</v>
      </c>
      <c r="J11" s="22"/>
      <c r="K11" s="22"/>
      <c r="L11" s="22" t="s">
        <v>32</v>
      </c>
      <c r="M11" s="22">
        <v>163</v>
      </c>
      <c r="N11" s="22">
        <v>163</v>
      </c>
      <c r="O11" s="22"/>
      <c r="P11" s="22"/>
      <c r="Q11" s="32" t="s">
        <v>33</v>
      </c>
      <c r="R11" s="32" t="s">
        <v>34</v>
      </c>
      <c r="S11" s="67"/>
    </row>
    <row r="12" s="1" customFormat="1" ht="24" spans="1:19">
      <c r="A12" s="22">
        <v>5</v>
      </c>
      <c r="B12" s="33" t="s">
        <v>26</v>
      </c>
      <c r="C12" s="32" t="s">
        <v>42</v>
      </c>
      <c r="D12" s="32" t="s">
        <v>43</v>
      </c>
      <c r="E12" s="32" t="s">
        <v>30</v>
      </c>
      <c r="F12" s="32" t="s">
        <v>31</v>
      </c>
      <c r="G12" s="32">
        <v>2018</v>
      </c>
      <c r="H12" s="22">
        <v>1.55</v>
      </c>
      <c r="I12" s="22">
        <v>1.55</v>
      </c>
      <c r="J12" s="22"/>
      <c r="K12" s="22"/>
      <c r="L12" s="22" t="s">
        <v>44</v>
      </c>
      <c r="M12" s="22">
        <v>50</v>
      </c>
      <c r="N12" s="22">
        <v>50</v>
      </c>
      <c r="O12" s="22"/>
      <c r="P12" s="22"/>
      <c r="Q12" s="32" t="s">
        <v>33</v>
      </c>
      <c r="R12" s="32" t="s">
        <v>34</v>
      </c>
      <c r="S12" s="67"/>
    </row>
    <row r="13" s="68" customFormat="1" spans="1:19">
      <c r="A13" s="70">
        <v>2</v>
      </c>
      <c r="B13" s="71" t="s">
        <v>26</v>
      </c>
      <c r="C13" s="72" t="s">
        <v>27</v>
      </c>
      <c r="D13" s="72"/>
      <c r="E13" s="72" t="s">
        <v>30</v>
      </c>
      <c r="F13" s="72"/>
      <c r="G13" s="72">
        <v>2019</v>
      </c>
      <c r="H13" s="70">
        <f>SUM(H14:H17)</f>
        <v>3.967</v>
      </c>
      <c r="I13" s="70">
        <f>SUM(I14:I17)</f>
        <v>3.967</v>
      </c>
      <c r="J13" s="70"/>
      <c r="K13" s="70"/>
      <c r="L13" s="70"/>
      <c r="M13" s="70"/>
      <c r="N13" s="70"/>
      <c r="O13" s="70"/>
      <c r="P13" s="70"/>
      <c r="Q13" s="72"/>
      <c r="R13" s="72"/>
      <c r="S13" s="76"/>
    </row>
    <row r="14" s="1" customFormat="1" ht="24" spans="1:19">
      <c r="A14" s="22">
        <v>1</v>
      </c>
      <c r="B14" s="33" t="s">
        <v>26</v>
      </c>
      <c r="C14" s="32" t="s">
        <v>28</v>
      </c>
      <c r="D14" s="32" t="s">
        <v>45</v>
      </c>
      <c r="E14" s="32" t="s">
        <v>30</v>
      </c>
      <c r="F14" s="32" t="s">
        <v>31</v>
      </c>
      <c r="G14" s="32">
        <v>2019</v>
      </c>
      <c r="H14" s="22">
        <v>1.286</v>
      </c>
      <c r="I14" s="22">
        <v>1.286</v>
      </c>
      <c r="J14" s="22"/>
      <c r="K14" s="22"/>
      <c r="L14" s="22" t="s">
        <v>32</v>
      </c>
      <c r="M14" s="22">
        <v>175</v>
      </c>
      <c r="N14" s="22">
        <v>175</v>
      </c>
      <c r="O14" s="22"/>
      <c r="P14" s="22"/>
      <c r="Q14" s="32" t="s">
        <v>33</v>
      </c>
      <c r="R14" s="32" t="s">
        <v>34</v>
      </c>
      <c r="S14" s="67"/>
    </row>
    <row r="15" s="1" customFormat="1" ht="24" spans="1:19">
      <c r="A15" s="22">
        <v>2</v>
      </c>
      <c r="B15" s="33" t="s">
        <v>26</v>
      </c>
      <c r="C15" s="32" t="s">
        <v>35</v>
      </c>
      <c r="D15" s="32" t="s">
        <v>36</v>
      </c>
      <c r="E15" s="32" t="s">
        <v>30</v>
      </c>
      <c r="F15" s="32" t="s">
        <v>31</v>
      </c>
      <c r="G15" s="32">
        <v>2018</v>
      </c>
      <c r="H15" s="22">
        <v>0.916</v>
      </c>
      <c r="I15" s="22">
        <v>0.916</v>
      </c>
      <c r="J15" s="22"/>
      <c r="K15" s="22"/>
      <c r="L15" s="22" t="s">
        <v>32</v>
      </c>
      <c r="M15" s="22">
        <v>117</v>
      </c>
      <c r="N15" s="22">
        <v>117</v>
      </c>
      <c r="O15" s="22"/>
      <c r="P15" s="22"/>
      <c r="Q15" s="32" t="s">
        <v>33</v>
      </c>
      <c r="R15" s="32" t="s">
        <v>34</v>
      </c>
      <c r="S15" s="67"/>
    </row>
    <row r="16" s="1" customFormat="1" ht="24" spans="1:19">
      <c r="A16" s="22">
        <v>3</v>
      </c>
      <c r="B16" s="33" t="s">
        <v>26</v>
      </c>
      <c r="C16" s="32" t="s">
        <v>40</v>
      </c>
      <c r="D16" s="32" t="s">
        <v>46</v>
      </c>
      <c r="E16" s="32" t="s">
        <v>30</v>
      </c>
      <c r="F16" s="32" t="s">
        <v>31</v>
      </c>
      <c r="G16" s="32">
        <v>2019</v>
      </c>
      <c r="H16" s="22">
        <v>1.215</v>
      </c>
      <c r="I16" s="22">
        <v>1.215</v>
      </c>
      <c r="J16" s="22"/>
      <c r="K16" s="22"/>
      <c r="L16" s="22" t="s">
        <v>32</v>
      </c>
      <c r="M16" s="22">
        <v>163</v>
      </c>
      <c r="N16" s="22">
        <v>163</v>
      </c>
      <c r="O16" s="22"/>
      <c r="P16" s="22"/>
      <c r="Q16" s="32" t="s">
        <v>33</v>
      </c>
      <c r="R16" s="32" t="s">
        <v>34</v>
      </c>
      <c r="S16" s="67"/>
    </row>
    <row r="17" s="1" customFormat="1" ht="24" spans="1:19">
      <c r="A17" s="22">
        <v>4</v>
      </c>
      <c r="B17" s="33" t="s">
        <v>26</v>
      </c>
      <c r="C17" s="32" t="s">
        <v>42</v>
      </c>
      <c r="D17" s="32" t="s">
        <v>47</v>
      </c>
      <c r="E17" s="32" t="s">
        <v>30</v>
      </c>
      <c r="F17" s="32" t="s">
        <v>31</v>
      </c>
      <c r="G17" s="32">
        <v>2019</v>
      </c>
      <c r="H17" s="22">
        <v>0.55</v>
      </c>
      <c r="I17" s="22">
        <v>0.55</v>
      </c>
      <c r="J17" s="22"/>
      <c r="K17" s="22"/>
      <c r="L17" s="22" t="s">
        <v>44</v>
      </c>
      <c r="M17" s="22">
        <v>17</v>
      </c>
      <c r="N17" s="22">
        <v>17</v>
      </c>
      <c r="O17" s="22"/>
      <c r="P17" s="22"/>
      <c r="Q17" s="32" t="s">
        <v>33</v>
      </c>
      <c r="R17" s="32" t="s">
        <v>34</v>
      </c>
      <c r="S17" s="67"/>
    </row>
    <row r="18" s="68" customFormat="1" spans="1:19">
      <c r="A18" s="70">
        <v>3</v>
      </c>
      <c r="B18" s="71" t="s">
        <v>26</v>
      </c>
      <c r="C18" s="72" t="s">
        <v>27</v>
      </c>
      <c r="D18" s="72"/>
      <c r="E18" s="72" t="s">
        <v>30</v>
      </c>
      <c r="F18" s="72"/>
      <c r="G18" s="72">
        <v>2020</v>
      </c>
      <c r="H18" s="70">
        <f>SUM(H19:H21)</f>
        <v>3.417</v>
      </c>
      <c r="I18" s="70">
        <f>SUM(I19:I21)</f>
        <v>3.417</v>
      </c>
      <c r="J18" s="70"/>
      <c r="K18" s="70"/>
      <c r="L18" s="70"/>
      <c r="M18" s="70"/>
      <c r="N18" s="70"/>
      <c r="O18" s="70"/>
      <c r="P18" s="70"/>
      <c r="Q18" s="72"/>
      <c r="R18" s="72"/>
      <c r="S18" s="76"/>
    </row>
    <row r="19" s="1" customFormat="1" ht="24" spans="1:19">
      <c r="A19" s="22">
        <v>1</v>
      </c>
      <c r="B19" s="33" t="s">
        <v>26</v>
      </c>
      <c r="C19" s="32" t="s">
        <v>28</v>
      </c>
      <c r="D19" s="32" t="s">
        <v>45</v>
      </c>
      <c r="E19" s="32" t="s">
        <v>30</v>
      </c>
      <c r="F19" s="32" t="s">
        <v>31</v>
      </c>
      <c r="G19" s="32">
        <v>2019</v>
      </c>
      <c r="H19" s="22">
        <v>1.286</v>
      </c>
      <c r="I19" s="22">
        <v>1.286</v>
      </c>
      <c r="J19" s="22"/>
      <c r="K19" s="22"/>
      <c r="L19" s="22" t="s">
        <v>32</v>
      </c>
      <c r="M19" s="22">
        <v>175</v>
      </c>
      <c r="N19" s="22">
        <v>175</v>
      </c>
      <c r="O19" s="22"/>
      <c r="P19" s="22"/>
      <c r="Q19" s="32" t="s">
        <v>33</v>
      </c>
      <c r="R19" s="32" t="s">
        <v>34</v>
      </c>
      <c r="S19" s="67"/>
    </row>
    <row r="20" s="1" customFormat="1" ht="24" spans="1:19">
      <c r="A20" s="22">
        <v>2</v>
      </c>
      <c r="B20" s="33" t="s">
        <v>26</v>
      </c>
      <c r="C20" s="32" t="s">
        <v>35</v>
      </c>
      <c r="D20" s="32" t="s">
        <v>36</v>
      </c>
      <c r="E20" s="32" t="s">
        <v>30</v>
      </c>
      <c r="F20" s="32" t="s">
        <v>31</v>
      </c>
      <c r="G20" s="32">
        <v>2018</v>
      </c>
      <c r="H20" s="22">
        <v>0.916</v>
      </c>
      <c r="I20" s="22">
        <v>0.916</v>
      </c>
      <c r="J20" s="22"/>
      <c r="K20" s="22"/>
      <c r="L20" s="22" t="s">
        <v>32</v>
      </c>
      <c r="M20" s="22">
        <v>117</v>
      </c>
      <c r="N20" s="22">
        <v>117</v>
      </c>
      <c r="O20" s="22"/>
      <c r="P20" s="22"/>
      <c r="Q20" s="32" t="s">
        <v>33</v>
      </c>
      <c r="R20" s="32" t="s">
        <v>34</v>
      </c>
      <c r="S20" s="67"/>
    </row>
    <row r="21" s="1" customFormat="1" ht="24" spans="1:19">
      <c r="A21" s="22">
        <v>3</v>
      </c>
      <c r="B21" s="33" t="s">
        <v>26</v>
      </c>
      <c r="C21" s="32" t="s">
        <v>40</v>
      </c>
      <c r="D21" s="32" t="s">
        <v>46</v>
      </c>
      <c r="E21" s="32" t="s">
        <v>30</v>
      </c>
      <c r="F21" s="32" t="s">
        <v>31</v>
      </c>
      <c r="G21" s="32">
        <v>2019</v>
      </c>
      <c r="H21" s="22">
        <v>1.215</v>
      </c>
      <c r="I21" s="22">
        <v>1.215</v>
      </c>
      <c r="J21" s="22"/>
      <c r="K21" s="22"/>
      <c r="L21" s="22" t="s">
        <v>32</v>
      </c>
      <c r="M21" s="22">
        <v>163</v>
      </c>
      <c r="N21" s="22">
        <v>163</v>
      </c>
      <c r="O21" s="22"/>
      <c r="P21" s="22"/>
      <c r="Q21" s="32" t="s">
        <v>33</v>
      </c>
      <c r="R21" s="32" t="s">
        <v>34</v>
      </c>
      <c r="S21" s="67"/>
    </row>
    <row r="22" s="1" customFormat="1" spans="1:19">
      <c r="A22" s="24"/>
      <c r="B22" s="17" t="s">
        <v>48</v>
      </c>
      <c r="C22" s="18"/>
      <c r="D22" s="18"/>
      <c r="E22" s="18"/>
      <c r="F22" s="18"/>
      <c r="G22" s="18"/>
      <c r="H22" s="24">
        <f>H23+H28+H33</f>
        <v>35.58</v>
      </c>
      <c r="I22" s="24">
        <f>I23+I28+I33</f>
        <v>35.58</v>
      </c>
      <c r="J22" s="24">
        <f>SUM(J23,J28,J33)</f>
        <v>0</v>
      </c>
      <c r="K22" s="24">
        <f>SUM(K23,K28,K33)</f>
        <v>0</v>
      </c>
      <c r="L22" s="24"/>
      <c r="M22" s="24"/>
      <c r="N22" s="24"/>
      <c r="O22" s="24"/>
      <c r="P22" s="24"/>
      <c r="Q22" s="18"/>
      <c r="R22" s="75"/>
      <c r="S22" s="75"/>
    </row>
    <row r="23" s="68" customFormat="1" spans="1:19">
      <c r="A23" s="70">
        <v>1</v>
      </c>
      <c r="B23" s="71" t="s">
        <v>49</v>
      </c>
      <c r="C23" s="72" t="s">
        <v>50</v>
      </c>
      <c r="D23" s="72"/>
      <c r="E23" s="72" t="s">
        <v>30</v>
      </c>
      <c r="F23" s="72"/>
      <c r="G23" s="72">
        <v>2018</v>
      </c>
      <c r="H23" s="70">
        <f>SUM(H24:H27)</f>
        <v>13.696</v>
      </c>
      <c r="I23" s="70">
        <f>SUM(I24:I27)</f>
        <v>13.696</v>
      </c>
      <c r="J23" s="70"/>
      <c r="K23" s="70"/>
      <c r="L23" s="70"/>
      <c r="M23" s="70"/>
      <c r="N23" s="70"/>
      <c r="O23" s="70"/>
      <c r="P23" s="70"/>
      <c r="Q23" s="72"/>
      <c r="R23" s="72"/>
      <c r="S23" s="76"/>
    </row>
    <row r="24" s="1" customFormat="1" ht="24" spans="1:19">
      <c r="A24" s="22">
        <v>1</v>
      </c>
      <c r="B24" s="33" t="s">
        <v>49</v>
      </c>
      <c r="C24" s="32" t="s">
        <v>51</v>
      </c>
      <c r="D24" s="32" t="s">
        <v>52</v>
      </c>
      <c r="E24" s="32" t="s">
        <v>30</v>
      </c>
      <c r="F24" s="32" t="s">
        <v>31</v>
      </c>
      <c r="G24" s="32">
        <v>2018</v>
      </c>
      <c r="H24" s="22">
        <v>0.6</v>
      </c>
      <c r="I24" s="22">
        <v>0.6</v>
      </c>
      <c r="J24" s="22"/>
      <c r="K24" s="22"/>
      <c r="L24" s="22" t="s">
        <v>53</v>
      </c>
      <c r="M24" s="22">
        <v>3</v>
      </c>
      <c r="N24" s="22">
        <v>3</v>
      </c>
      <c r="O24" s="22"/>
      <c r="P24" s="22"/>
      <c r="Q24" s="32" t="s">
        <v>33</v>
      </c>
      <c r="R24" s="32" t="s">
        <v>34</v>
      </c>
      <c r="S24" s="67"/>
    </row>
    <row r="25" s="1" customFormat="1" ht="24" spans="1:19">
      <c r="A25" s="22">
        <v>2</v>
      </c>
      <c r="B25" s="33" t="s">
        <v>49</v>
      </c>
      <c r="C25" s="32" t="s">
        <v>54</v>
      </c>
      <c r="D25" s="32" t="s">
        <v>55</v>
      </c>
      <c r="E25" s="32" t="s">
        <v>30</v>
      </c>
      <c r="F25" s="32" t="s">
        <v>31</v>
      </c>
      <c r="G25" s="32">
        <v>2018</v>
      </c>
      <c r="H25" s="22">
        <v>10.6</v>
      </c>
      <c r="I25" s="22">
        <v>10.6</v>
      </c>
      <c r="J25" s="22"/>
      <c r="K25" s="22"/>
      <c r="L25" s="22" t="s">
        <v>56</v>
      </c>
      <c r="M25" s="22">
        <v>175</v>
      </c>
      <c r="N25" s="22">
        <v>175</v>
      </c>
      <c r="O25" s="22"/>
      <c r="P25" s="22"/>
      <c r="Q25" s="32" t="s">
        <v>33</v>
      </c>
      <c r="R25" s="32" t="s">
        <v>34</v>
      </c>
      <c r="S25" s="67"/>
    </row>
    <row r="26" s="1" customFormat="1" ht="24" spans="1:19">
      <c r="A26" s="22">
        <v>3</v>
      </c>
      <c r="B26" s="33" t="s">
        <v>49</v>
      </c>
      <c r="C26" s="32" t="s">
        <v>57</v>
      </c>
      <c r="D26" s="32" t="s">
        <v>58</v>
      </c>
      <c r="E26" s="32" t="s">
        <v>30</v>
      </c>
      <c r="F26" s="32" t="s">
        <v>31</v>
      </c>
      <c r="G26" s="32">
        <v>2018</v>
      </c>
      <c r="H26" s="22">
        <v>0.195</v>
      </c>
      <c r="I26" s="22">
        <v>0.195</v>
      </c>
      <c r="J26" s="22"/>
      <c r="K26" s="22"/>
      <c r="L26" s="22" t="s">
        <v>59</v>
      </c>
      <c r="M26" s="22">
        <v>9</v>
      </c>
      <c r="N26" s="22">
        <v>9</v>
      </c>
      <c r="O26" s="22"/>
      <c r="P26" s="22"/>
      <c r="Q26" s="32" t="s">
        <v>33</v>
      </c>
      <c r="R26" s="32" t="s">
        <v>34</v>
      </c>
      <c r="S26" s="67"/>
    </row>
    <row r="27" s="1" customFormat="1" ht="24" spans="1:19">
      <c r="A27" s="22">
        <v>4</v>
      </c>
      <c r="B27" s="33" t="s">
        <v>49</v>
      </c>
      <c r="C27" s="32" t="s">
        <v>60</v>
      </c>
      <c r="D27" s="32" t="s">
        <v>61</v>
      </c>
      <c r="E27" s="32" t="s">
        <v>30</v>
      </c>
      <c r="F27" s="32" t="s">
        <v>31</v>
      </c>
      <c r="G27" s="32">
        <v>2018</v>
      </c>
      <c r="H27" s="22">
        <v>2.301</v>
      </c>
      <c r="I27" s="22">
        <v>2.301</v>
      </c>
      <c r="J27" s="22"/>
      <c r="K27" s="22"/>
      <c r="L27" s="22" t="s">
        <v>59</v>
      </c>
      <c r="M27" s="22">
        <v>88</v>
      </c>
      <c r="N27" s="22">
        <v>88</v>
      </c>
      <c r="O27" s="22"/>
      <c r="P27" s="22"/>
      <c r="Q27" s="32" t="s">
        <v>33</v>
      </c>
      <c r="R27" s="32" t="s">
        <v>34</v>
      </c>
      <c r="S27" s="67"/>
    </row>
    <row r="28" s="68" customFormat="1" spans="1:19">
      <c r="A28" s="70">
        <v>2</v>
      </c>
      <c r="B28" s="71" t="s">
        <v>49</v>
      </c>
      <c r="C28" s="72" t="s">
        <v>50</v>
      </c>
      <c r="D28" s="72"/>
      <c r="E28" s="72" t="s">
        <v>30</v>
      </c>
      <c r="F28" s="72"/>
      <c r="G28" s="72">
        <v>2019</v>
      </c>
      <c r="H28" s="70">
        <f>SUM(H29:H32)</f>
        <v>13.646</v>
      </c>
      <c r="I28" s="70">
        <f>SUM(I29:I32)</f>
        <v>13.646</v>
      </c>
      <c r="J28" s="70"/>
      <c r="K28" s="70"/>
      <c r="L28" s="70"/>
      <c r="M28" s="70"/>
      <c r="N28" s="70"/>
      <c r="O28" s="70"/>
      <c r="P28" s="70"/>
      <c r="Q28" s="72"/>
      <c r="R28" s="32"/>
      <c r="S28" s="76"/>
    </row>
    <row r="29" s="1" customFormat="1" ht="24" spans="1:19">
      <c r="A29" s="22">
        <v>1</v>
      </c>
      <c r="B29" s="33" t="s">
        <v>49</v>
      </c>
      <c r="C29" s="32" t="s">
        <v>51</v>
      </c>
      <c r="D29" s="32" t="s">
        <v>52</v>
      </c>
      <c r="E29" s="32" t="s">
        <v>30</v>
      </c>
      <c r="F29" s="32" t="s">
        <v>31</v>
      </c>
      <c r="G29" s="32">
        <v>2019</v>
      </c>
      <c r="H29" s="22">
        <v>0.6</v>
      </c>
      <c r="I29" s="22">
        <v>0.6</v>
      </c>
      <c r="J29" s="22"/>
      <c r="K29" s="22"/>
      <c r="L29" s="22" t="s">
        <v>53</v>
      </c>
      <c r="M29" s="22">
        <v>3</v>
      </c>
      <c r="N29" s="22">
        <v>3</v>
      </c>
      <c r="O29" s="22"/>
      <c r="P29" s="22"/>
      <c r="Q29" s="32" t="s">
        <v>33</v>
      </c>
      <c r="R29" s="32" t="s">
        <v>34</v>
      </c>
      <c r="S29" s="67"/>
    </row>
    <row r="30" s="1" customFormat="1" ht="24" spans="1:19">
      <c r="A30" s="22">
        <v>2</v>
      </c>
      <c r="B30" s="33" t="s">
        <v>49</v>
      </c>
      <c r="C30" s="32" t="s">
        <v>54</v>
      </c>
      <c r="D30" s="32" t="s">
        <v>62</v>
      </c>
      <c r="E30" s="32" t="s">
        <v>30</v>
      </c>
      <c r="F30" s="32" t="s">
        <v>31</v>
      </c>
      <c r="G30" s="32">
        <v>2018</v>
      </c>
      <c r="H30" s="22">
        <v>10.55</v>
      </c>
      <c r="I30" s="22">
        <v>10.55</v>
      </c>
      <c r="J30" s="22"/>
      <c r="K30" s="22"/>
      <c r="L30" s="22" t="s">
        <v>56</v>
      </c>
      <c r="M30" s="22">
        <v>175</v>
      </c>
      <c r="N30" s="22">
        <v>175</v>
      </c>
      <c r="O30" s="22"/>
      <c r="P30" s="22"/>
      <c r="Q30" s="32" t="s">
        <v>33</v>
      </c>
      <c r="R30" s="32" t="s">
        <v>34</v>
      </c>
      <c r="S30" s="67"/>
    </row>
    <row r="31" s="1" customFormat="1" ht="24" spans="1:19">
      <c r="A31" s="22">
        <v>3</v>
      </c>
      <c r="B31" s="33" t="s">
        <v>49</v>
      </c>
      <c r="C31" s="32" t="s">
        <v>57</v>
      </c>
      <c r="D31" s="32" t="s">
        <v>58</v>
      </c>
      <c r="E31" s="32" t="s">
        <v>30</v>
      </c>
      <c r="F31" s="32" t="s">
        <v>31</v>
      </c>
      <c r="G31" s="32">
        <v>2018</v>
      </c>
      <c r="H31" s="22">
        <v>0.195</v>
      </c>
      <c r="I31" s="22">
        <v>0.195</v>
      </c>
      <c r="J31" s="22"/>
      <c r="K31" s="22"/>
      <c r="L31" s="22" t="s">
        <v>59</v>
      </c>
      <c r="M31" s="22">
        <v>9</v>
      </c>
      <c r="N31" s="22">
        <v>9</v>
      </c>
      <c r="O31" s="22"/>
      <c r="P31" s="22"/>
      <c r="Q31" s="32" t="s">
        <v>33</v>
      </c>
      <c r="R31" s="32" t="s">
        <v>34</v>
      </c>
      <c r="S31" s="67"/>
    </row>
    <row r="32" s="1" customFormat="1" ht="24" spans="1:19">
      <c r="A32" s="22">
        <v>4</v>
      </c>
      <c r="B32" s="33" t="s">
        <v>49</v>
      </c>
      <c r="C32" s="32" t="s">
        <v>60</v>
      </c>
      <c r="D32" s="32" t="s">
        <v>61</v>
      </c>
      <c r="E32" s="32" t="s">
        <v>30</v>
      </c>
      <c r="F32" s="32" t="s">
        <v>31</v>
      </c>
      <c r="G32" s="32">
        <v>2018</v>
      </c>
      <c r="H32" s="22">
        <v>2.301</v>
      </c>
      <c r="I32" s="22">
        <v>2.301</v>
      </c>
      <c r="J32" s="22"/>
      <c r="K32" s="22"/>
      <c r="L32" s="22" t="s">
        <v>59</v>
      </c>
      <c r="M32" s="22">
        <v>88</v>
      </c>
      <c r="N32" s="22">
        <v>88</v>
      </c>
      <c r="O32" s="22"/>
      <c r="P32" s="22"/>
      <c r="Q32" s="32" t="s">
        <v>33</v>
      </c>
      <c r="R32" s="32" t="s">
        <v>34</v>
      </c>
      <c r="S32" s="67"/>
    </row>
    <row r="33" s="68" customFormat="1" spans="1:19">
      <c r="A33" s="70">
        <v>3</v>
      </c>
      <c r="B33" s="71" t="s">
        <v>49</v>
      </c>
      <c r="C33" s="72" t="s">
        <v>50</v>
      </c>
      <c r="D33" s="72"/>
      <c r="E33" s="72" t="s">
        <v>30</v>
      </c>
      <c r="F33" s="72"/>
      <c r="G33" s="72">
        <v>2020</v>
      </c>
      <c r="H33" s="73">
        <f>H34+H35+H36</f>
        <v>8.238</v>
      </c>
      <c r="I33" s="73">
        <f>I34+I35+I36</f>
        <v>8.238</v>
      </c>
      <c r="J33" s="70"/>
      <c r="K33" s="70"/>
      <c r="L33" s="70"/>
      <c r="M33" s="70"/>
      <c r="N33" s="70"/>
      <c r="O33" s="70"/>
      <c r="P33" s="70"/>
      <c r="Q33" s="72"/>
      <c r="R33" s="32"/>
      <c r="S33" s="76"/>
    </row>
    <row r="34" s="68" customFormat="1" ht="24" spans="1:19">
      <c r="A34" s="22">
        <v>1</v>
      </c>
      <c r="B34" s="33" t="s">
        <v>49</v>
      </c>
      <c r="C34" s="32" t="s">
        <v>51</v>
      </c>
      <c r="D34" s="32" t="s">
        <v>63</v>
      </c>
      <c r="E34" s="32" t="s">
        <v>30</v>
      </c>
      <c r="F34" s="32" t="s">
        <v>31</v>
      </c>
      <c r="G34" s="32">
        <v>2020</v>
      </c>
      <c r="H34" s="22">
        <v>0.2</v>
      </c>
      <c r="I34" s="22">
        <v>0.2</v>
      </c>
      <c r="J34" s="22"/>
      <c r="K34" s="22"/>
      <c r="L34" s="22" t="s">
        <v>53</v>
      </c>
      <c r="M34" s="22">
        <v>3</v>
      </c>
      <c r="N34" s="22">
        <v>3</v>
      </c>
      <c r="O34" s="22"/>
      <c r="P34" s="22"/>
      <c r="Q34" s="32" t="s">
        <v>33</v>
      </c>
      <c r="R34" s="32" t="s">
        <v>34</v>
      </c>
      <c r="S34" s="67"/>
    </row>
    <row r="35" s="68" customFormat="1" ht="24" spans="1:19">
      <c r="A35" s="22">
        <v>2</v>
      </c>
      <c r="B35" s="33" t="s">
        <v>49</v>
      </c>
      <c r="C35" s="32" t="s">
        <v>54</v>
      </c>
      <c r="D35" s="32" t="s">
        <v>64</v>
      </c>
      <c r="E35" s="32" t="s">
        <v>30</v>
      </c>
      <c r="F35" s="32" t="s">
        <v>31</v>
      </c>
      <c r="G35" s="32">
        <v>2020</v>
      </c>
      <c r="H35" s="22">
        <v>6.4</v>
      </c>
      <c r="I35" s="22">
        <v>6.4</v>
      </c>
      <c r="J35" s="22"/>
      <c r="K35" s="22"/>
      <c r="L35" s="22" t="s">
        <v>56</v>
      </c>
      <c r="M35" s="22">
        <v>180</v>
      </c>
      <c r="N35" s="22">
        <v>180</v>
      </c>
      <c r="O35" s="22"/>
      <c r="P35" s="22"/>
      <c r="Q35" s="32" t="s">
        <v>33</v>
      </c>
      <c r="R35" s="32" t="s">
        <v>34</v>
      </c>
      <c r="S35" s="67"/>
    </row>
    <row r="36" s="68" customFormat="1" ht="24" spans="1:19">
      <c r="A36" s="22">
        <v>3</v>
      </c>
      <c r="B36" s="33" t="s">
        <v>49</v>
      </c>
      <c r="C36" s="32" t="s">
        <v>60</v>
      </c>
      <c r="D36" s="32" t="s">
        <v>65</v>
      </c>
      <c r="E36" s="32" t="s">
        <v>30</v>
      </c>
      <c r="F36" s="32" t="s">
        <v>31</v>
      </c>
      <c r="G36" s="32">
        <v>2020</v>
      </c>
      <c r="H36" s="22">
        <v>1.638</v>
      </c>
      <c r="I36" s="22">
        <v>1.638</v>
      </c>
      <c r="J36" s="22"/>
      <c r="K36" s="22"/>
      <c r="L36" s="22" t="s">
        <v>59</v>
      </c>
      <c r="M36" s="22">
        <v>62</v>
      </c>
      <c r="N36" s="22">
        <v>62</v>
      </c>
      <c r="O36" s="22"/>
      <c r="P36" s="22"/>
      <c r="Q36" s="32" t="s">
        <v>33</v>
      </c>
      <c r="R36" s="32" t="s">
        <v>34</v>
      </c>
      <c r="S36" s="67"/>
    </row>
    <row r="37" s="1" customFormat="1" ht="25" customHeight="1" spans="1:19">
      <c r="A37" s="29" t="s">
        <v>120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</row>
    <row r="38" s="1" customFormat="1" ht="19" customHeight="1" spans="1:19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</row>
  </sheetData>
  <mergeCells count="21">
    <mergeCell ref="A1:S1"/>
    <mergeCell ref="A2:H2"/>
    <mergeCell ref="Q2:R2"/>
    <mergeCell ref="M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P3:P4"/>
    <mergeCell ref="Q3:Q4"/>
    <mergeCell ref="R3:R4"/>
    <mergeCell ref="S3:S4"/>
    <mergeCell ref="A37:S38"/>
  </mergeCells>
  <pageMargins left="0.786805555555556" right="0.786805555555556" top="1" bottom="1" header="0.511805555555556" footer="0.511805555555556"/>
  <pageSetup paperSize="8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Q24"/>
  <sheetViews>
    <sheetView view="pageBreakPreview" zoomScaleNormal="100" zoomScaleSheetLayoutView="100" topLeftCell="A7" workbookViewId="0">
      <selection activeCell="E8" sqref="E8:E22"/>
    </sheetView>
  </sheetViews>
  <sheetFormatPr defaultColWidth="9" defaultRowHeight="13.5"/>
  <cols>
    <col min="2" max="2" width="9.75" customWidth="1"/>
    <col min="3" max="3" width="16.375" customWidth="1"/>
    <col min="4" max="4" width="20.625" customWidth="1"/>
    <col min="5" max="5" width="9.75" customWidth="1"/>
    <col min="17" max="17" width="12.25" customWidth="1"/>
  </cols>
  <sheetData>
    <row r="1" s="1" customFormat="1" ht="14.25" spans="1:19">
      <c r="A1" s="50" t="s">
        <v>122</v>
      </c>
      <c r="B1" s="50"/>
      <c r="C1" s="51"/>
      <c r="D1" s="51"/>
      <c r="E1" s="51"/>
      <c r="F1" s="51"/>
      <c r="G1" s="51"/>
      <c r="H1" s="52"/>
      <c r="I1" s="62"/>
      <c r="J1" s="62"/>
      <c r="K1" s="62"/>
      <c r="L1" s="51"/>
      <c r="M1" s="62"/>
      <c r="N1" s="62"/>
      <c r="O1" s="62"/>
      <c r="P1" s="62"/>
      <c r="Q1" s="35"/>
      <c r="R1" s="35"/>
      <c r="S1" s="35"/>
    </row>
    <row r="2" s="1" customFormat="1" ht="28.5" spans="1:19">
      <c r="A2" s="53" t="s">
        <v>123</v>
      </c>
      <c r="B2" s="53"/>
      <c r="C2" s="54"/>
      <c r="D2" s="54"/>
      <c r="E2" s="54"/>
      <c r="F2" s="54"/>
      <c r="G2" s="54"/>
      <c r="H2" s="55"/>
      <c r="I2" s="53"/>
      <c r="J2" s="53"/>
      <c r="K2" s="53"/>
      <c r="L2" s="54"/>
      <c r="M2" s="53"/>
      <c r="N2" s="53"/>
      <c r="O2" s="53"/>
      <c r="P2" s="53"/>
      <c r="Q2" s="53"/>
      <c r="R2" s="53"/>
      <c r="S2" s="53"/>
    </row>
    <row r="3" s="49" customFormat="1" ht="14.25" spans="1:225">
      <c r="A3" s="56" t="s">
        <v>1</v>
      </c>
      <c r="B3" s="56"/>
      <c r="C3" s="56"/>
      <c r="D3" s="56"/>
      <c r="E3" s="56"/>
      <c r="F3" s="56"/>
      <c r="G3" s="56"/>
      <c r="H3" s="57"/>
      <c r="I3" s="57"/>
      <c r="J3" s="57"/>
      <c r="K3" s="57"/>
      <c r="L3" s="57"/>
      <c r="M3" s="57"/>
      <c r="N3" s="57"/>
      <c r="O3" s="57"/>
      <c r="P3" s="57"/>
      <c r="Q3" s="56" t="s">
        <v>2</v>
      </c>
      <c r="R3" s="57"/>
      <c r="S3" s="57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</row>
    <row r="4" s="2" customFormat="1" ht="14.25" spans="1:19">
      <c r="A4" s="58" t="s">
        <v>3</v>
      </c>
      <c r="B4" s="58" t="s">
        <v>4</v>
      </c>
      <c r="C4" s="58" t="s">
        <v>5</v>
      </c>
      <c r="D4" s="58" t="s">
        <v>6</v>
      </c>
      <c r="E4" s="36" t="s">
        <v>7</v>
      </c>
      <c r="F4" s="36" t="s">
        <v>8</v>
      </c>
      <c r="G4" s="59" t="s">
        <v>9</v>
      </c>
      <c r="H4" s="36" t="s">
        <v>10</v>
      </c>
      <c r="I4" s="36" t="s">
        <v>11</v>
      </c>
      <c r="J4" s="36" t="s">
        <v>12</v>
      </c>
      <c r="K4" s="36" t="s">
        <v>13</v>
      </c>
      <c r="L4" s="58" t="s">
        <v>14</v>
      </c>
      <c r="M4" s="58" t="s">
        <v>15</v>
      </c>
      <c r="N4" s="58"/>
      <c r="O4" s="58"/>
      <c r="P4" s="63" t="s">
        <v>16</v>
      </c>
      <c r="Q4" s="58" t="s">
        <v>17</v>
      </c>
      <c r="R4" s="58" t="s">
        <v>18</v>
      </c>
      <c r="S4" s="58" t="s">
        <v>19</v>
      </c>
    </row>
    <row r="5" s="2" customFormat="1" ht="36" spans="1:21">
      <c r="A5" s="58"/>
      <c r="B5" s="58"/>
      <c r="C5" s="58"/>
      <c r="D5" s="58"/>
      <c r="E5" s="36"/>
      <c r="F5" s="36"/>
      <c r="G5" s="59"/>
      <c r="H5" s="36"/>
      <c r="I5" s="36"/>
      <c r="J5" s="36"/>
      <c r="K5" s="36"/>
      <c r="L5" s="58"/>
      <c r="M5" s="58" t="s">
        <v>20</v>
      </c>
      <c r="N5" s="58" t="s">
        <v>21</v>
      </c>
      <c r="O5" s="58" t="s">
        <v>22</v>
      </c>
      <c r="P5" s="63"/>
      <c r="Q5" s="58"/>
      <c r="R5" s="58"/>
      <c r="S5" s="58"/>
      <c r="U5" s="65"/>
    </row>
    <row r="6" s="2" customFormat="1" ht="24" spans="1:19">
      <c r="A6" s="12"/>
      <c r="B6" s="14" t="s">
        <v>66</v>
      </c>
      <c r="C6" s="14"/>
      <c r="D6" s="14"/>
      <c r="E6" s="14"/>
      <c r="F6" s="14"/>
      <c r="G6" s="14"/>
      <c r="H6" s="27">
        <f>H7+H10+H19</f>
        <v>253</v>
      </c>
      <c r="I6" s="27">
        <f>I7+I10+I19</f>
        <v>253</v>
      </c>
      <c r="J6" s="27">
        <f>SUM(J10,J21,J71,J174,J202,J273)</f>
        <v>0</v>
      </c>
      <c r="K6" s="27">
        <f>SUM(K10,K21,K71,K174,K202,K273)</f>
        <v>0</v>
      </c>
      <c r="L6" s="27"/>
      <c r="M6" s="27"/>
      <c r="N6" s="27"/>
      <c r="O6" s="27"/>
      <c r="P6" s="27"/>
      <c r="Q6" s="14"/>
      <c r="R6" s="66"/>
      <c r="S6" s="66"/>
    </row>
    <row r="7" s="2" customFormat="1" ht="14.25" spans="1:19">
      <c r="A7" s="41"/>
      <c r="B7" s="41" t="s">
        <v>67</v>
      </c>
      <c r="C7" s="42" t="s">
        <v>68</v>
      </c>
      <c r="D7" s="42" t="s">
        <v>68</v>
      </c>
      <c r="E7" s="42"/>
      <c r="F7" s="42"/>
      <c r="G7" s="42"/>
      <c r="H7" s="43">
        <f t="shared" ref="H7:M7" si="0">H8+H9</f>
        <v>19</v>
      </c>
      <c r="I7" s="43">
        <f t="shared" si="0"/>
        <v>19</v>
      </c>
      <c r="J7" s="43">
        <v>0</v>
      </c>
      <c r="K7" s="43">
        <v>0</v>
      </c>
      <c r="L7" s="43"/>
      <c r="M7" s="43">
        <f t="shared" si="0"/>
        <v>488</v>
      </c>
      <c r="N7" s="43"/>
      <c r="O7" s="43">
        <f>O8+O9</f>
        <v>488</v>
      </c>
      <c r="P7" s="43"/>
      <c r="Q7" s="42"/>
      <c r="R7" s="41"/>
      <c r="S7" s="41"/>
    </row>
    <row r="8" s="1" customFormat="1" ht="24" spans="1:19">
      <c r="A8" s="44">
        <v>1</v>
      </c>
      <c r="B8" s="60" t="s">
        <v>69</v>
      </c>
      <c r="C8" s="45" t="s">
        <v>70</v>
      </c>
      <c r="D8" s="45" t="s">
        <v>71</v>
      </c>
      <c r="E8" s="45" t="s">
        <v>72</v>
      </c>
      <c r="F8" s="45" t="s">
        <v>73</v>
      </c>
      <c r="G8" s="45">
        <v>2018</v>
      </c>
      <c r="H8" s="44">
        <v>15</v>
      </c>
      <c r="I8" s="44">
        <v>15</v>
      </c>
      <c r="J8" s="44"/>
      <c r="K8" s="44"/>
      <c r="L8" s="45" t="s">
        <v>74</v>
      </c>
      <c r="M8" s="44">
        <v>277</v>
      </c>
      <c r="N8" s="44"/>
      <c r="O8" s="44">
        <v>277</v>
      </c>
      <c r="P8" s="44"/>
      <c r="Q8" s="45" t="s">
        <v>75</v>
      </c>
      <c r="R8" s="32" t="s">
        <v>34</v>
      </c>
      <c r="S8" s="46"/>
    </row>
    <row r="9" s="1" customFormat="1" ht="24" spans="1:19">
      <c r="A9" s="44">
        <v>2</v>
      </c>
      <c r="B9" s="60" t="s">
        <v>69</v>
      </c>
      <c r="C9" s="45" t="s">
        <v>76</v>
      </c>
      <c r="D9" s="45" t="s">
        <v>71</v>
      </c>
      <c r="E9" s="45" t="s">
        <v>77</v>
      </c>
      <c r="F9" s="45" t="s">
        <v>73</v>
      </c>
      <c r="G9" s="45">
        <v>2018</v>
      </c>
      <c r="H9" s="44">
        <v>4</v>
      </c>
      <c r="I9" s="44">
        <v>4</v>
      </c>
      <c r="J9" s="44"/>
      <c r="K9" s="44"/>
      <c r="L9" s="45" t="s">
        <v>78</v>
      </c>
      <c r="M9" s="44">
        <v>211</v>
      </c>
      <c r="N9" s="44"/>
      <c r="O9" s="44">
        <v>211</v>
      </c>
      <c r="P9" s="44"/>
      <c r="Q9" s="45" t="s">
        <v>75</v>
      </c>
      <c r="R9" s="32" t="s">
        <v>34</v>
      </c>
      <c r="S9" s="46"/>
    </row>
    <row r="10" s="2" customFormat="1" ht="14.25" spans="1:19">
      <c r="A10" s="41"/>
      <c r="B10" s="41" t="s">
        <v>79</v>
      </c>
      <c r="C10" s="42" t="s">
        <v>80</v>
      </c>
      <c r="D10" s="42" t="s">
        <v>81</v>
      </c>
      <c r="E10" s="42"/>
      <c r="F10" s="42"/>
      <c r="G10" s="42"/>
      <c r="H10" s="43">
        <f>H11+H12+H13+H14+H15+H16+H17+H18</f>
        <v>82</v>
      </c>
      <c r="I10" s="43">
        <f>I11+I12+I13+I14+I15+I16+I17+I18</f>
        <v>82</v>
      </c>
      <c r="J10" s="43">
        <v>0</v>
      </c>
      <c r="K10" s="43">
        <v>0</v>
      </c>
      <c r="L10" s="43"/>
      <c r="M10" s="43">
        <f>M11+M12+M13+M14+M15+M17+M18+M16</f>
        <v>1800</v>
      </c>
      <c r="N10" s="43">
        <f>N11+N12+N13+N14+N15+N17+N18</f>
        <v>71</v>
      </c>
      <c r="O10" s="43">
        <f>O11+O12+O13+O14+O15+O17+O18</f>
        <v>1344</v>
      </c>
      <c r="P10" s="43"/>
      <c r="Q10" s="47"/>
      <c r="R10" s="41"/>
      <c r="S10" s="41"/>
    </row>
    <row r="11" s="34" customFormat="1" ht="31.5" spans="1:19">
      <c r="A11" s="22">
        <v>1</v>
      </c>
      <c r="B11" s="61" t="s">
        <v>82</v>
      </c>
      <c r="C11" s="46" t="s">
        <v>83</v>
      </c>
      <c r="D11" s="45" t="s">
        <v>84</v>
      </c>
      <c r="E11" s="45" t="s">
        <v>85</v>
      </c>
      <c r="F11" s="45" t="s">
        <v>31</v>
      </c>
      <c r="G11" s="45">
        <v>2018</v>
      </c>
      <c r="H11" s="44">
        <v>2</v>
      </c>
      <c r="I11" s="44">
        <v>2</v>
      </c>
      <c r="J11" s="44"/>
      <c r="K11" s="44"/>
      <c r="L11" s="45" t="s">
        <v>86</v>
      </c>
      <c r="M11" s="44">
        <v>29</v>
      </c>
      <c r="N11" s="44"/>
      <c r="O11" s="44">
        <v>29</v>
      </c>
      <c r="P11" s="44"/>
      <c r="Q11" s="48" t="s">
        <v>87</v>
      </c>
      <c r="R11" s="32" t="s">
        <v>34</v>
      </c>
      <c r="S11" s="46"/>
    </row>
    <row r="12" s="34" customFormat="1" ht="31.5" spans="1:19">
      <c r="A12" s="22">
        <v>2</v>
      </c>
      <c r="B12" s="61" t="s">
        <v>82</v>
      </c>
      <c r="C12" s="46" t="s">
        <v>88</v>
      </c>
      <c r="D12" s="45" t="s">
        <v>89</v>
      </c>
      <c r="E12" s="45" t="s">
        <v>72</v>
      </c>
      <c r="F12" s="45" t="s">
        <v>31</v>
      </c>
      <c r="G12" s="45">
        <v>2018</v>
      </c>
      <c r="H12" s="44">
        <v>12</v>
      </c>
      <c r="I12" s="44">
        <v>12</v>
      </c>
      <c r="J12" s="44"/>
      <c r="K12" s="44"/>
      <c r="L12" s="45" t="s">
        <v>86</v>
      </c>
      <c r="M12" s="44">
        <v>277</v>
      </c>
      <c r="N12" s="44"/>
      <c r="O12" s="44">
        <v>277</v>
      </c>
      <c r="P12" s="44"/>
      <c r="Q12" s="48" t="s">
        <v>87</v>
      </c>
      <c r="R12" s="32" t="s">
        <v>34</v>
      </c>
      <c r="S12" s="46"/>
    </row>
    <row r="13" s="34" customFormat="1" ht="31.5" spans="1:19">
      <c r="A13" s="22">
        <v>3</v>
      </c>
      <c r="B13" s="61" t="s">
        <v>82</v>
      </c>
      <c r="C13" s="46" t="s">
        <v>90</v>
      </c>
      <c r="D13" s="45" t="s">
        <v>91</v>
      </c>
      <c r="E13" s="45" t="s">
        <v>92</v>
      </c>
      <c r="F13" s="45" t="s">
        <v>31</v>
      </c>
      <c r="G13" s="45">
        <v>2018</v>
      </c>
      <c r="H13" s="44">
        <v>16</v>
      </c>
      <c r="I13" s="44">
        <v>16</v>
      </c>
      <c r="J13" s="44"/>
      <c r="K13" s="44"/>
      <c r="L13" s="45" t="s">
        <v>86</v>
      </c>
      <c r="M13" s="44">
        <v>182</v>
      </c>
      <c r="N13" s="44">
        <v>9</v>
      </c>
      <c r="O13" s="44">
        <v>173</v>
      </c>
      <c r="P13" s="44"/>
      <c r="Q13" s="48" t="s">
        <v>87</v>
      </c>
      <c r="R13" s="32" t="s">
        <v>34</v>
      </c>
      <c r="S13" s="46"/>
    </row>
    <row r="14" s="34" customFormat="1" ht="31.5" spans="1:19">
      <c r="A14" s="22">
        <v>4</v>
      </c>
      <c r="B14" s="61" t="s">
        <v>82</v>
      </c>
      <c r="C14" s="46" t="s">
        <v>93</v>
      </c>
      <c r="D14" s="45" t="s">
        <v>94</v>
      </c>
      <c r="E14" s="45" t="s">
        <v>95</v>
      </c>
      <c r="F14" s="45" t="s">
        <v>31</v>
      </c>
      <c r="G14" s="45">
        <v>2018</v>
      </c>
      <c r="H14" s="44">
        <v>8</v>
      </c>
      <c r="I14" s="44">
        <v>8</v>
      </c>
      <c r="J14" s="44"/>
      <c r="K14" s="44"/>
      <c r="L14" s="45" t="s">
        <v>86</v>
      </c>
      <c r="M14" s="44">
        <v>142</v>
      </c>
      <c r="N14" s="44">
        <v>14</v>
      </c>
      <c r="O14" s="44">
        <v>128</v>
      </c>
      <c r="P14" s="44"/>
      <c r="Q14" s="48" t="s">
        <v>87</v>
      </c>
      <c r="R14" s="32" t="s">
        <v>34</v>
      </c>
      <c r="S14" s="46"/>
    </row>
    <row r="15" s="34" customFormat="1" ht="31.5" spans="1:19">
      <c r="A15" s="22">
        <v>5</v>
      </c>
      <c r="B15" s="61" t="s">
        <v>82</v>
      </c>
      <c r="C15" s="46" t="s">
        <v>96</v>
      </c>
      <c r="D15" s="45" t="s">
        <v>94</v>
      </c>
      <c r="E15" s="45" t="s">
        <v>97</v>
      </c>
      <c r="F15" s="45" t="s">
        <v>31</v>
      </c>
      <c r="G15" s="45">
        <v>2018</v>
      </c>
      <c r="H15" s="44">
        <v>8</v>
      </c>
      <c r="I15" s="44">
        <v>8</v>
      </c>
      <c r="J15" s="44"/>
      <c r="K15" s="44"/>
      <c r="L15" s="45" t="s">
        <v>86</v>
      </c>
      <c r="M15" s="44">
        <v>141</v>
      </c>
      <c r="N15" s="44"/>
      <c r="O15" s="44">
        <v>141</v>
      </c>
      <c r="P15" s="44"/>
      <c r="Q15" s="48" t="s">
        <v>87</v>
      </c>
      <c r="R15" s="32" t="s">
        <v>34</v>
      </c>
      <c r="S15" s="46"/>
    </row>
    <row r="16" s="34" customFormat="1" ht="31.5" spans="1:19">
      <c r="A16" s="22">
        <v>6</v>
      </c>
      <c r="B16" s="61" t="s">
        <v>82</v>
      </c>
      <c r="C16" s="46" t="s">
        <v>98</v>
      </c>
      <c r="D16" s="45" t="s">
        <v>89</v>
      </c>
      <c r="E16" s="45" t="s">
        <v>99</v>
      </c>
      <c r="F16" s="45" t="s">
        <v>31</v>
      </c>
      <c r="G16" s="45">
        <v>2018</v>
      </c>
      <c r="H16" s="44">
        <v>12</v>
      </c>
      <c r="I16" s="44">
        <v>12</v>
      </c>
      <c r="J16" s="44"/>
      <c r="K16" s="44"/>
      <c r="L16" s="45" t="s">
        <v>86</v>
      </c>
      <c r="M16" s="44">
        <v>385</v>
      </c>
      <c r="N16" s="44"/>
      <c r="O16" s="44">
        <v>385</v>
      </c>
      <c r="P16" s="44"/>
      <c r="Q16" s="48" t="s">
        <v>87</v>
      </c>
      <c r="R16" s="32" t="s">
        <v>34</v>
      </c>
      <c r="S16" s="46"/>
    </row>
    <row r="17" s="34" customFormat="1" ht="31.5" spans="1:19">
      <c r="A17" s="22">
        <v>7</v>
      </c>
      <c r="B17" s="61" t="s">
        <v>82</v>
      </c>
      <c r="C17" s="46" t="s">
        <v>100</v>
      </c>
      <c r="D17" s="45" t="s">
        <v>89</v>
      </c>
      <c r="E17" s="45" t="s">
        <v>101</v>
      </c>
      <c r="F17" s="45" t="s">
        <v>31</v>
      </c>
      <c r="G17" s="45">
        <v>2018</v>
      </c>
      <c r="H17" s="44">
        <v>12</v>
      </c>
      <c r="I17" s="44">
        <v>12</v>
      </c>
      <c r="J17" s="44"/>
      <c r="K17" s="44"/>
      <c r="L17" s="45" t="s">
        <v>86</v>
      </c>
      <c r="M17" s="44">
        <v>169</v>
      </c>
      <c r="N17" s="44">
        <v>10</v>
      </c>
      <c r="O17" s="44">
        <v>159</v>
      </c>
      <c r="P17" s="44"/>
      <c r="Q17" s="48" t="s">
        <v>87</v>
      </c>
      <c r="R17" s="32" t="s">
        <v>34</v>
      </c>
      <c r="S17" s="46"/>
    </row>
    <row r="18" s="34" customFormat="1" ht="31.5" spans="1:19">
      <c r="A18" s="22">
        <v>8</v>
      </c>
      <c r="B18" s="61" t="s">
        <v>82</v>
      </c>
      <c r="C18" s="46" t="s">
        <v>102</v>
      </c>
      <c r="D18" s="45" t="s">
        <v>89</v>
      </c>
      <c r="E18" s="45" t="s">
        <v>103</v>
      </c>
      <c r="F18" s="45" t="s">
        <v>31</v>
      </c>
      <c r="G18" s="45">
        <v>2018</v>
      </c>
      <c r="H18" s="44">
        <v>12</v>
      </c>
      <c r="I18" s="44">
        <v>12</v>
      </c>
      <c r="J18" s="44"/>
      <c r="K18" s="44"/>
      <c r="L18" s="45" t="s">
        <v>86</v>
      </c>
      <c r="M18" s="44">
        <v>475</v>
      </c>
      <c r="N18" s="44">
        <v>38</v>
      </c>
      <c r="O18" s="44">
        <v>437</v>
      </c>
      <c r="P18" s="44"/>
      <c r="Q18" s="48" t="s">
        <v>87</v>
      </c>
      <c r="R18" s="32" t="s">
        <v>34</v>
      </c>
      <c r="S18" s="46"/>
    </row>
    <row r="19" s="34" customFormat="1" ht="24" spans="1:19">
      <c r="A19" s="41"/>
      <c r="B19" s="41" t="s">
        <v>104</v>
      </c>
      <c r="C19" s="41" t="s">
        <v>105</v>
      </c>
      <c r="D19" s="41" t="s">
        <v>106</v>
      </c>
      <c r="E19" s="41"/>
      <c r="F19" s="41"/>
      <c r="G19" s="41"/>
      <c r="H19" s="41">
        <f>H20+H21+H22</f>
        <v>152</v>
      </c>
      <c r="I19" s="41">
        <v>152</v>
      </c>
      <c r="J19" s="41">
        <v>0</v>
      </c>
      <c r="K19" s="41">
        <v>0</v>
      </c>
      <c r="L19" s="41"/>
      <c r="M19" s="41"/>
      <c r="N19" s="41"/>
      <c r="O19" s="41"/>
      <c r="P19" s="41"/>
      <c r="Q19" s="41"/>
      <c r="R19" s="41"/>
      <c r="S19" s="41"/>
    </row>
    <row r="20" s="34" customFormat="1" ht="31.5" spans="1:19">
      <c r="A20" s="22">
        <v>1</v>
      </c>
      <c r="B20" s="61" t="s">
        <v>107</v>
      </c>
      <c r="C20" s="46" t="s">
        <v>108</v>
      </c>
      <c r="D20" s="45" t="s">
        <v>109</v>
      </c>
      <c r="E20" s="45" t="s">
        <v>110</v>
      </c>
      <c r="F20" s="45" t="s">
        <v>31</v>
      </c>
      <c r="G20" s="45">
        <v>2018</v>
      </c>
      <c r="H20" s="44">
        <v>26</v>
      </c>
      <c r="I20" s="44">
        <v>26</v>
      </c>
      <c r="J20" s="44"/>
      <c r="K20" s="44"/>
      <c r="L20" s="45" t="s">
        <v>111</v>
      </c>
      <c r="M20" s="44">
        <v>367</v>
      </c>
      <c r="N20" s="44"/>
      <c r="O20" s="44">
        <v>367</v>
      </c>
      <c r="P20" s="44"/>
      <c r="Q20" s="48" t="s">
        <v>87</v>
      </c>
      <c r="R20" s="32" t="s">
        <v>34</v>
      </c>
      <c r="S20" s="46"/>
    </row>
    <row r="21" s="34" customFormat="1" ht="31.5" spans="1:19">
      <c r="A21" s="22">
        <v>2</v>
      </c>
      <c r="B21" s="61" t="s">
        <v>107</v>
      </c>
      <c r="C21" s="46" t="s">
        <v>112</v>
      </c>
      <c r="D21" s="45" t="s">
        <v>109</v>
      </c>
      <c r="E21" s="45" t="s">
        <v>113</v>
      </c>
      <c r="F21" s="45" t="s">
        <v>31</v>
      </c>
      <c r="G21" s="45">
        <v>2018</v>
      </c>
      <c r="H21" s="44">
        <v>26</v>
      </c>
      <c r="I21" s="44">
        <v>26</v>
      </c>
      <c r="J21" s="44"/>
      <c r="K21" s="44"/>
      <c r="L21" s="45" t="s">
        <v>111</v>
      </c>
      <c r="M21" s="44">
        <v>233</v>
      </c>
      <c r="N21" s="44"/>
      <c r="O21" s="44">
        <v>233</v>
      </c>
      <c r="P21" s="44"/>
      <c r="Q21" s="48" t="s">
        <v>87</v>
      </c>
      <c r="R21" s="32" t="s">
        <v>34</v>
      </c>
      <c r="S21" s="46"/>
    </row>
    <row r="22" s="35" customFormat="1" ht="108" customHeight="1" spans="1:19">
      <c r="A22" s="22">
        <v>3</v>
      </c>
      <c r="B22" s="61" t="s">
        <v>107</v>
      </c>
      <c r="C22" s="45" t="s">
        <v>114</v>
      </c>
      <c r="D22" s="45" t="s">
        <v>115</v>
      </c>
      <c r="E22" s="45" t="s">
        <v>116</v>
      </c>
      <c r="F22" s="45" t="s">
        <v>31</v>
      </c>
      <c r="G22" s="45">
        <v>2018</v>
      </c>
      <c r="H22" s="44">
        <v>100</v>
      </c>
      <c r="I22" s="44">
        <v>100</v>
      </c>
      <c r="J22" s="44"/>
      <c r="K22" s="44"/>
      <c r="L22" s="22" t="s">
        <v>117</v>
      </c>
      <c r="M22" s="22">
        <v>399</v>
      </c>
      <c r="N22" s="44"/>
      <c r="O22" s="22">
        <v>399</v>
      </c>
      <c r="P22" s="64"/>
      <c r="Q22" s="48" t="s">
        <v>118</v>
      </c>
      <c r="R22" s="67" t="s">
        <v>119</v>
      </c>
      <c r="S22" s="46"/>
    </row>
    <row r="23" s="1" customFormat="1" ht="25" customHeight="1" spans="1:19">
      <c r="A23" s="29" t="s">
        <v>120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</row>
    <row r="24" s="1" customFormat="1" ht="19" customHeight="1" spans="1:19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</row>
  </sheetData>
  <mergeCells count="22">
    <mergeCell ref="A1:B1"/>
    <mergeCell ref="A2:S2"/>
    <mergeCell ref="A3:H3"/>
    <mergeCell ref="Q3:R3"/>
    <mergeCell ref="M4:O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P4:P5"/>
    <mergeCell ref="Q4:Q5"/>
    <mergeCell ref="R4:R5"/>
    <mergeCell ref="S4:S5"/>
    <mergeCell ref="A23:S24"/>
  </mergeCells>
  <pageMargins left="0.786805555555556" right="0.786805555555556" top="1" bottom="1" header="0.511805555555556" footer="0.511805555555556"/>
  <pageSetup paperSize="8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02"/>
  <sheetViews>
    <sheetView view="pageBreakPreview" zoomScaleNormal="100" zoomScaleSheetLayoutView="100" topLeftCell="A19" workbookViewId="0">
      <selection activeCell="N9" sqref="N9"/>
    </sheetView>
  </sheetViews>
  <sheetFormatPr defaultColWidth="9" defaultRowHeight="14.25"/>
  <cols>
    <col min="1" max="1" width="5.625" style="1" customWidth="1"/>
    <col min="2" max="2" width="17.125" style="3" customWidth="1"/>
    <col min="3" max="3" width="19.75" style="3" customWidth="1"/>
    <col min="4" max="5" width="8.19166666666667" style="3" customWidth="1"/>
    <col min="6" max="6" width="8.88333333333333" style="3" customWidth="1"/>
    <col min="7" max="7" width="9.30833333333333" style="3" customWidth="1"/>
    <col min="8" max="8" width="8.75" style="1" customWidth="1"/>
    <col min="9" max="9" width="6.375" style="4" customWidth="1"/>
    <col min="10" max="10" width="5.625" style="4" customWidth="1"/>
    <col min="11" max="12" width="6.375" style="4" customWidth="1"/>
    <col min="13" max="13" width="9.875" style="5" customWidth="1"/>
    <col min="14" max="14" width="10.75" style="1" customWidth="1"/>
    <col min="15" max="16364" width="9" style="1"/>
  </cols>
  <sheetData>
    <row r="1" s="1" customFormat="1" ht="28.5" spans="1:14">
      <c r="A1" s="6" t="s">
        <v>124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2" customFormat="1" ht="18" customHeight="1" spans="1:14">
      <c r="A2" s="36" t="s">
        <v>3</v>
      </c>
      <c r="B2" s="36" t="s">
        <v>5</v>
      </c>
      <c r="C2" s="36" t="s">
        <v>6</v>
      </c>
      <c r="D2" s="37" t="s">
        <v>125</v>
      </c>
      <c r="E2" s="37" t="s">
        <v>126</v>
      </c>
      <c r="F2" s="37" t="s">
        <v>127</v>
      </c>
      <c r="G2" s="36" t="s">
        <v>7</v>
      </c>
      <c r="H2" s="36"/>
      <c r="I2" s="36" t="s">
        <v>128</v>
      </c>
      <c r="J2" s="36"/>
      <c r="K2" s="36"/>
      <c r="L2" s="36"/>
      <c r="M2" s="36" t="s">
        <v>129</v>
      </c>
      <c r="N2" s="36" t="s">
        <v>19</v>
      </c>
    </row>
    <row r="3" s="2" customFormat="1" ht="37" customHeight="1" spans="1:14">
      <c r="A3" s="36"/>
      <c r="B3" s="36"/>
      <c r="C3" s="36"/>
      <c r="D3" s="38"/>
      <c r="E3" s="38"/>
      <c r="F3" s="38"/>
      <c r="G3" s="36" t="s">
        <v>130</v>
      </c>
      <c r="H3" s="36" t="s">
        <v>131</v>
      </c>
      <c r="I3" s="36" t="s">
        <v>132</v>
      </c>
      <c r="J3" s="36" t="s">
        <v>133</v>
      </c>
      <c r="K3" s="36" t="s">
        <v>134</v>
      </c>
      <c r="L3" s="36" t="s">
        <v>135</v>
      </c>
      <c r="M3" s="36"/>
      <c r="N3" s="36"/>
    </row>
    <row r="4" s="2" customFormat="1" ht="18" customHeight="1" spans="1:14">
      <c r="A4" s="10" t="s">
        <v>136</v>
      </c>
      <c r="B4" s="11"/>
      <c r="C4" s="11"/>
      <c r="D4" s="11"/>
      <c r="E4" s="11"/>
      <c r="F4" s="11"/>
      <c r="G4" s="11"/>
      <c r="H4" s="10"/>
      <c r="I4" s="10"/>
      <c r="J4" s="10"/>
      <c r="K4" s="10"/>
      <c r="L4" s="10"/>
      <c r="M4" s="39">
        <f>M5+M84</f>
        <v>273.9945</v>
      </c>
      <c r="N4" s="10"/>
    </row>
    <row r="5" s="2" customFormat="1" ht="24" customHeight="1" spans="1:14">
      <c r="A5" s="12"/>
      <c r="B5" s="13" t="s">
        <v>24</v>
      </c>
      <c r="C5" s="14"/>
      <c r="D5" s="14"/>
      <c r="E5" s="14"/>
      <c r="F5" s="14"/>
      <c r="G5" s="15"/>
      <c r="H5" s="15"/>
      <c r="I5" s="27"/>
      <c r="J5" s="27"/>
      <c r="K5" s="27"/>
      <c r="L5" s="27"/>
      <c r="M5" s="27">
        <f>M6+M57</f>
        <v>20.9945</v>
      </c>
      <c r="N5" s="14"/>
    </row>
    <row r="6" s="1" customFormat="1" ht="21" customHeight="1" spans="1:14">
      <c r="A6" s="16"/>
      <c r="B6" s="17" t="s">
        <v>25</v>
      </c>
      <c r="C6" s="18"/>
      <c r="D6" s="18">
        <f>D7+D19+D29+D35+D50</f>
        <v>413</v>
      </c>
      <c r="E6" s="18" t="s">
        <v>137</v>
      </c>
      <c r="F6" s="18"/>
      <c r="G6" s="19"/>
      <c r="H6" s="19"/>
      <c r="I6" s="24"/>
      <c r="J6" s="24"/>
      <c r="K6" s="24"/>
      <c r="L6" s="24"/>
      <c r="M6" s="18">
        <f>M7+M19+M29+M35+M50</f>
        <v>7.2985</v>
      </c>
      <c r="N6" s="18"/>
    </row>
    <row r="7" s="1" customFormat="1" ht="25" customHeight="1" spans="1:14">
      <c r="A7" s="30">
        <v>1</v>
      </c>
      <c r="B7" s="30" t="s">
        <v>138</v>
      </c>
      <c r="C7" s="30" t="s">
        <v>29</v>
      </c>
      <c r="D7" s="30">
        <f>D8+D9+D10+D11+D12+D13+D14+D15+D16+D17+D18</f>
        <v>116.5</v>
      </c>
      <c r="E7" s="30" t="s">
        <v>137</v>
      </c>
      <c r="F7" s="30" t="s">
        <v>32</v>
      </c>
      <c r="G7" s="30"/>
      <c r="H7" s="30"/>
      <c r="I7" s="30">
        <f t="shared" ref="I7:M7" si="0">I8+I9+I10+I11+I12+I13+I14+I15+I16+I17+I18</f>
        <v>48</v>
      </c>
      <c r="J7" s="30">
        <f t="shared" si="0"/>
        <v>170</v>
      </c>
      <c r="K7" s="30">
        <f t="shared" si="0"/>
        <v>48</v>
      </c>
      <c r="L7" s="30">
        <f t="shared" si="0"/>
        <v>170</v>
      </c>
      <c r="M7" s="30">
        <f t="shared" si="0"/>
        <v>1.165</v>
      </c>
      <c r="N7" s="30"/>
    </row>
    <row r="8" s="1" customFormat="1" ht="28" customHeight="1" spans="1:14">
      <c r="A8" s="31">
        <v>1.1</v>
      </c>
      <c r="B8" s="32" t="s">
        <v>138</v>
      </c>
      <c r="C8" s="32" t="s">
        <v>139</v>
      </c>
      <c r="D8" s="32">
        <v>41.8</v>
      </c>
      <c r="E8" s="32" t="s">
        <v>137</v>
      </c>
      <c r="F8" s="32" t="s">
        <v>32</v>
      </c>
      <c r="G8" s="32" t="s">
        <v>140</v>
      </c>
      <c r="H8" s="32" t="s">
        <v>141</v>
      </c>
      <c r="I8" s="32">
        <v>22</v>
      </c>
      <c r="J8" s="32">
        <v>80</v>
      </c>
      <c r="K8" s="32">
        <v>22</v>
      </c>
      <c r="L8" s="32">
        <v>80</v>
      </c>
      <c r="M8" s="32">
        <v>0.418</v>
      </c>
      <c r="N8" s="32"/>
    </row>
    <row r="9" s="1" customFormat="1" ht="28" customHeight="1" spans="1:14">
      <c r="A9" s="31">
        <v>1.2</v>
      </c>
      <c r="B9" s="32" t="s">
        <v>138</v>
      </c>
      <c r="C9" s="32" t="s">
        <v>142</v>
      </c>
      <c r="D9" s="32">
        <v>31</v>
      </c>
      <c r="E9" s="32" t="s">
        <v>137</v>
      </c>
      <c r="F9" s="32" t="s">
        <v>32</v>
      </c>
      <c r="G9" s="32" t="s">
        <v>140</v>
      </c>
      <c r="H9" s="32" t="s">
        <v>143</v>
      </c>
      <c r="I9" s="32">
        <v>9</v>
      </c>
      <c r="J9" s="32">
        <v>31</v>
      </c>
      <c r="K9" s="32">
        <v>9</v>
      </c>
      <c r="L9" s="32">
        <v>31</v>
      </c>
      <c r="M9" s="32">
        <v>0.31</v>
      </c>
      <c r="N9" s="32"/>
    </row>
    <row r="10" s="1" customFormat="1" ht="28" customHeight="1" spans="1:14">
      <c r="A10" s="31">
        <v>1.3</v>
      </c>
      <c r="B10" s="32" t="s">
        <v>138</v>
      </c>
      <c r="C10" s="32" t="s">
        <v>144</v>
      </c>
      <c r="D10" s="32">
        <v>23.4</v>
      </c>
      <c r="E10" s="32" t="s">
        <v>137</v>
      </c>
      <c r="F10" s="32" t="s">
        <v>32</v>
      </c>
      <c r="G10" s="32" t="s">
        <v>145</v>
      </c>
      <c r="H10" s="22" t="s">
        <v>103</v>
      </c>
      <c r="I10" s="22">
        <v>8</v>
      </c>
      <c r="J10" s="22">
        <v>31</v>
      </c>
      <c r="K10" s="22">
        <v>8</v>
      </c>
      <c r="L10" s="22">
        <v>31</v>
      </c>
      <c r="M10" s="22">
        <v>0.234</v>
      </c>
      <c r="N10" s="32"/>
    </row>
    <row r="11" s="1" customFormat="1" ht="28" customHeight="1" spans="1:14">
      <c r="A11" s="31">
        <v>1.4</v>
      </c>
      <c r="B11" s="32" t="s">
        <v>138</v>
      </c>
      <c r="C11" s="32" t="s">
        <v>146</v>
      </c>
      <c r="D11" s="32">
        <v>1</v>
      </c>
      <c r="E11" s="32" t="s">
        <v>137</v>
      </c>
      <c r="F11" s="32" t="s">
        <v>32</v>
      </c>
      <c r="G11" s="32" t="s">
        <v>145</v>
      </c>
      <c r="H11" s="22" t="s">
        <v>92</v>
      </c>
      <c r="I11" s="22">
        <v>1</v>
      </c>
      <c r="J11" s="22">
        <v>5</v>
      </c>
      <c r="K11" s="22">
        <v>1</v>
      </c>
      <c r="L11" s="22">
        <v>5</v>
      </c>
      <c r="M11" s="22">
        <v>0.01</v>
      </c>
      <c r="N11" s="32"/>
    </row>
    <row r="12" s="1" customFormat="1" ht="28" customHeight="1" spans="1:14">
      <c r="A12" s="31">
        <v>1.5</v>
      </c>
      <c r="B12" s="32" t="s">
        <v>138</v>
      </c>
      <c r="C12" s="32" t="s">
        <v>147</v>
      </c>
      <c r="D12" s="32">
        <v>4</v>
      </c>
      <c r="E12" s="32" t="s">
        <v>137</v>
      </c>
      <c r="F12" s="32" t="s">
        <v>32</v>
      </c>
      <c r="G12" s="22" t="s">
        <v>148</v>
      </c>
      <c r="H12" s="22" t="s">
        <v>149</v>
      </c>
      <c r="I12" s="22">
        <v>1</v>
      </c>
      <c r="J12" s="22">
        <v>1</v>
      </c>
      <c r="K12" s="22">
        <v>1</v>
      </c>
      <c r="L12" s="22">
        <v>1</v>
      </c>
      <c r="M12" s="22">
        <v>0.04</v>
      </c>
      <c r="N12" s="32"/>
    </row>
    <row r="13" s="1" customFormat="1" ht="28" customHeight="1" spans="1:14">
      <c r="A13" s="31">
        <v>1.6</v>
      </c>
      <c r="B13" s="32" t="s">
        <v>138</v>
      </c>
      <c r="C13" s="32" t="s">
        <v>150</v>
      </c>
      <c r="D13" s="32">
        <v>3</v>
      </c>
      <c r="E13" s="32" t="s">
        <v>137</v>
      </c>
      <c r="F13" s="32" t="s">
        <v>32</v>
      </c>
      <c r="G13" s="22" t="s">
        <v>148</v>
      </c>
      <c r="H13" s="22" t="s">
        <v>151</v>
      </c>
      <c r="I13" s="22">
        <v>2</v>
      </c>
      <c r="J13" s="22">
        <v>5</v>
      </c>
      <c r="K13" s="22">
        <v>2</v>
      </c>
      <c r="L13" s="22">
        <v>5</v>
      </c>
      <c r="M13" s="22">
        <v>0.03</v>
      </c>
      <c r="N13" s="32"/>
    </row>
    <row r="14" s="1" customFormat="1" ht="28" customHeight="1" spans="1:14">
      <c r="A14" s="31">
        <v>1.7</v>
      </c>
      <c r="B14" s="32" t="s">
        <v>138</v>
      </c>
      <c r="C14" s="32" t="s">
        <v>152</v>
      </c>
      <c r="D14" s="32">
        <v>2.3</v>
      </c>
      <c r="E14" s="32" t="s">
        <v>137</v>
      </c>
      <c r="F14" s="32" t="s">
        <v>32</v>
      </c>
      <c r="G14" s="22" t="s">
        <v>148</v>
      </c>
      <c r="H14" s="22" t="s">
        <v>153</v>
      </c>
      <c r="I14" s="22">
        <v>1</v>
      </c>
      <c r="J14" s="22">
        <v>4</v>
      </c>
      <c r="K14" s="22">
        <v>1</v>
      </c>
      <c r="L14" s="22">
        <v>4</v>
      </c>
      <c r="M14" s="22">
        <v>0.023</v>
      </c>
      <c r="N14" s="32"/>
    </row>
    <row r="15" s="1" customFormat="1" ht="28" customHeight="1" spans="1:14">
      <c r="A15" s="31">
        <v>1.8</v>
      </c>
      <c r="B15" s="32" t="s">
        <v>138</v>
      </c>
      <c r="C15" s="32" t="s">
        <v>154</v>
      </c>
      <c r="D15" s="32">
        <v>1</v>
      </c>
      <c r="E15" s="32" t="s">
        <v>137</v>
      </c>
      <c r="F15" s="32" t="s">
        <v>32</v>
      </c>
      <c r="G15" s="22" t="s">
        <v>155</v>
      </c>
      <c r="H15" s="22" t="s">
        <v>156</v>
      </c>
      <c r="I15" s="22">
        <v>1</v>
      </c>
      <c r="J15" s="22">
        <v>3</v>
      </c>
      <c r="K15" s="22">
        <v>1</v>
      </c>
      <c r="L15" s="22">
        <v>3</v>
      </c>
      <c r="M15" s="22">
        <v>0.01</v>
      </c>
      <c r="N15" s="32"/>
    </row>
    <row r="16" s="1" customFormat="1" ht="28" customHeight="1" spans="1:14">
      <c r="A16" s="31">
        <v>1.9</v>
      </c>
      <c r="B16" s="32" t="s">
        <v>138</v>
      </c>
      <c r="C16" s="32" t="s">
        <v>157</v>
      </c>
      <c r="D16" s="32">
        <v>1.1</v>
      </c>
      <c r="E16" s="32" t="s">
        <v>137</v>
      </c>
      <c r="F16" s="32" t="s">
        <v>32</v>
      </c>
      <c r="G16" s="22" t="s">
        <v>155</v>
      </c>
      <c r="H16" s="23" t="s">
        <v>92</v>
      </c>
      <c r="I16" s="22">
        <v>1</v>
      </c>
      <c r="J16" s="22">
        <v>4</v>
      </c>
      <c r="K16" s="22">
        <v>1</v>
      </c>
      <c r="L16" s="22">
        <v>4</v>
      </c>
      <c r="M16" s="22">
        <v>0.011</v>
      </c>
      <c r="N16" s="32"/>
    </row>
    <row r="17" s="1" customFormat="1" ht="28" customHeight="1" spans="1:14">
      <c r="A17" s="31" t="s">
        <v>158</v>
      </c>
      <c r="B17" s="32" t="s">
        <v>138</v>
      </c>
      <c r="C17" s="32" t="s">
        <v>159</v>
      </c>
      <c r="D17" s="32">
        <v>2.9</v>
      </c>
      <c r="E17" s="32" t="s">
        <v>137</v>
      </c>
      <c r="F17" s="32" t="s">
        <v>32</v>
      </c>
      <c r="G17" s="22" t="s">
        <v>160</v>
      </c>
      <c r="H17" s="22" t="s">
        <v>161</v>
      </c>
      <c r="I17" s="22">
        <v>1</v>
      </c>
      <c r="J17" s="22">
        <v>3</v>
      </c>
      <c r="K17" s="22">
        <v>1</v>
      </c>
      <c r="L17" s="22">
        <v>3</v>
      </c>
      <c r="M17" s="22">
        <v>0.029</v>
      </c>
      <c r="N17" s="32"/>
    </row>
    <row r="18" s="1" customFormat="1" ht="28" customHeight="1" spans="1:14">
      <c r="A18" s="31" t="s">
        <v>162</v>
      </c>
      <c r="B18" s="32" t="s">
        <v>138</v>
      </c>
      <c r="C18" s="32" t="s">
        <v>163</v>
      </c>
      <c r="D18" s="32">
        <v>5</v>
      </c>
      <c r="E18" s="32" t="s">
        <v>137</v>
      </c>
      <c r="F18" s="32" t="s">
        <v>32</v>
      </c>
      <c r="G18" s="22" t="s">
        <v>160</v>
      </c>
      <c r="H18" s="22" t="s">
        <v>164</v>
      </c>
      <c r="I18" s="22">
        <v>1</v>
      </c>
      <c r="J18" s="22">
        <v>3</v>
      </c>
      <c r="K18" s="22">
        <v>1</v>
      </c>
      <c r="L18" s="22">
        <v>3</v>
      </c>
      <c r="M18" s="22">
        <v>0.05</v>
      </c>
      <c r="N18" s="32"/>
    </row>
    <row r="19" s="1" customFormat="1" ht="30" customHeight="1" spans="1:14">
      <c r="A19" s="30">
        <v>2</v>
      </c>
      <c r="B19" s="30" t="s">
        <v>165</v>
      </c>
      <c r="C19" s="30" t="s">
        <v>36</v>
      </c>
      <c r="D19" s="30">
        <f>D20+D21+D22+D23+D24+D25+D26+D27+D28</f>
        <v>91.6</v>
      </c>
      <c r="E19" s="30" t="s">
        <v>137</v>
      </c>
      <c r="F19" s="30" t="s">
        <v>32</v>
      </c>
      <c r="G19" s="30"/>
      <c r="H19" s="30"/>
      <c r="I19" s="30">
        <f t="shared" ref="I19:M19" si="1">I20+I21+I22+I23+I24+I25+I26+I27+I28</f>
        <v>32</v>
      </c>
      <c r="J19" s="30">
        <f t="shared" si="1"/>
        <v>117</v>
      </c>
      <c r="K19" s="30">
        <f t="shared" si="1"/>
        <v>32</v>
      </c>
      <c r="L19" s="30">
        <f t="shared" si="1"/>
        <v>117</v>
      </c>
      <c r="M19" s="30">
        <f t="shared" si="1"/>
        <v>0.916</v>
      </c>
      <c r="N19" s="30"/>
    </row>
    <row r="20" s="1" customFormat="1" ht="30" customHeight="1" spans="1:14">
      <c r="A20" s="32">
        <v>2.1</v>
      </c>
      <c r="B20" s="32" t="s">
        <v>165</v>
      </c>
      <c r="C20" s="32" t="s">
        <v>166</v>
      </c>
      <c r="D20" s="32">
        <v>24.7</v>
      </c>
      <c r="E20" s="32" t="s">
        <v>137</v>
      </c>
      <c r="F20" s="32" t="s">
        <v>32</v>
      </c>
      <c r="G20" s="32" t="s">
        <v>140</v>
      </c>
      <c r="H20" s="32" t="s">
        <v>141</v>
      </c>
      <c r="I20" s="32">
        <v>11</v>
      </c>
      <c r="J20" s="32">
        <v>38</v>
      </c>
      <c r="K20" s="32">
        <v>11</v>
      </c>
      <c r="L20" s="32">
        <v>38</v>
      </c>
      <c r="M20" s="32">
        <v>0.247</v>
      </c>
      <c r="N20" s="40"/>
    </row>
    <row r="21" s="1" customFormat="1" ht="30" customHeight="1" spans="1:14">
      <c r="A21" s="32">
        <v>2.2</v>
      </c>
      <c r="B21" s="32" t="s">
        <v>165</v>
      </c>
      <c r="C21" s="32" t="s">
        <v>167</v>
      </c>
      <c r="D21" s="32">
        <v>25.5</v>
      </c>
      <c r="E21" s="32" t="s">
        <v>137</v>
      </c>
      <c r="F21" s="32" t="s">
        <v>32</v>
      </c>
      <c r="G21" s="32" t="s">
        <v>140</v>
      </c>
      <c r="H21" s="32" t="s">
        <v>143</v>
      </c>
      <c r="I21" s="32">
        <v>7</v>
      </c>
      <c r="J21" s="32">
        <v>24</v>
      </c>
      <c r="K21" s="32">
        <v>7</v>
      </c>
      <c r="L21" s="32">
        <v>24</v>
      </c>
      <c r="M21" s="32">
        <v>0.255</v>
      </c>
      <c r="N21" s="40"/>
    </row>
    <row r="22" s="1" customFormat="1" ht="30" customHeight="1" spans="1:14">
      <c r="A22" s="22">
        <v>2.3</v>
      </c>
      <c r="B22" s="32" t="s">
        <v>165</v>
      </c>
      <c r="C22" s="32" t="s">
        <v>168</v>
      </c>
      <c r="D22" s="32">
        <v>10.1</v>
      </c>
      <c r="E22" s="32" t="s">
        <v>137</v>
      </c>
      <c r="F22" s="32" t="s">
        <v>32</v>
      </c>
      <c r="G22" s="32" t="s">
        <v>145</v>
      </c>
      <c r="H22" s="22" t="s">
        <v>103</v>
      </c>
      <c r="I22" s="22">
        <v>5</v>
      </c>
      <c r="J22" s="22">
        <v>17</v>
      </c>
      <c r="K22" s="22">
        <v>5</v>
      </c>
      <c r="L22" s="22">
        <v>17</v>
      </c>
      <c r="M22" s="22">
        <v>0.101</v>
      </c>
      <c r="N22" s="32"/>
    </row>
    <row r="23" s="1" customFormat="1" ht="30" customHeight="1" spans="1:14">
      <c r="A23" s="22">
        <v>2.4</v>
      </c>
      <c r="B23" s="32" t="s">
        <v>165</v>
      </c>
      <c r="C23" s="32" t="s">
        <v>169</v>
      </c>
      <c r="D23" s="32">
        <v>7.7</v>
      </c>
      <c r="E23" s="32" t="s">
        <v>137</v>
      </c>
      <c r="F23" s="32" t="s">
        <v>32</v>
      </c>
      <c r="G23" s="32" t="s">
        <v>145</v>
      </c>
      <c r="H23" s="22" t="s">
        <v>95</v>
      </c>
      <c r="I23" s="22">
        <v>3</v>
      </c>
      <c r="J23" s="22">
        <v>14</v>
      </c>
      <c r="K23" s="22">
        <v>3</v>
      </c>
      <c r="L23" s="22">
        <v>14</v>
      </c>
      <c r="M23" s="22">
        <v>0.077</v>
      </c>
      <c r="N23" s="32"/>
    </row>
    <row r="24" s="1" customFormat="1" ht="30" customHeight="1" spans="1:14">
      <c r="A24" s="22">
        <v>2.5</v>
      </c>
      <c r="B24" s="32" t="s">
        <v>165</v>
      </c>
      <c r="C24" s="32" t="s">
        <v>170</v>
      </c>
      <c r="D24" s="32">
        <v>15.4</v>
      </c>
      <c r="E24" s="32" t="s">
        <v>137</v>
      </c>
      <c r="F24" s="32" t="s">
        <v>32</v>
      </c>
      <c r="G24" s="32" t="s">
        <v>145</v>
      </c>
      <c r="H24" s="22" t="s">
        <v>92</v>
      </c>
      <c r="I24" s="22">
        <v>2</v>
      </c>
      <c r="J24" s="22">
        <v>9</v>
      </c>
      <c r="K24" s="22">
        <v>2</v>
      </c>
      <c r="L24" s="22">
        <v>9</v>
      </c>
      <c r="M24" s="22">
        <v>0.154</v>
      </c>
      <c r="N24" s="32"/>
    </row>
    <row r="25" s="1" customFormat="1" ht="30" customHeight="1" spans="1:14">
      <c r="A25" s="22">
        <v>2.6</v>
      </c>
      <c r="B25" s="32" t="s">
        <v>165</v>
      </c>
      <c r="C25" s="32" t="s">
        <v>171</v>
      </c>
      <c r="D25" s="32">
        <v>5</v>
      </c>
      <c r="E25" s="32" t="s">
        <v>137</v>
      </c>
      <c r="F25" s="32" t="s">
        <v>32</v>
      </c>
      <c r="G25" s="22" t="s">
        <v>148</v>
      </c>
      <c r="H25" s="22" t="s">
        <v>149</v>
      </c>
      <c r="I25" s="22">
        <v>1</v>
      </c>
      <c r="J25" s="22">
        <v>4</v>
      </c>
      <c r="K25" s="22">
        <v>1</v>
      </c>
      <c r="L25" s="22">
        <v>4</v>
      </c>
      <c r="M25" s="22">
        <v>0.05</v>
      </c>
      <c r="N25" s="32"/>
    </row>
    <row r="26" s="1" customFormat="1" ht="30" customHeight="1" spans="1:14">
      <c r="A26" s="22">
        <v>2.7</v>
      </c>
      <c r="B26" s="32" t="s">
        <v>165</v>
      </c>
      <c r="C26" s="32" t="s">
        <v>154</v>
      </c>
      <c r="D26" s="32">
        <v>1</v>
      </c>
      <c r="E26" s="32" t="s">
        <v>137</v>
      </c>
      <c r="F26" s="32" t="s">
        <v>32</v>
      </c>
      <c r="G26" s="22" t="s">
        <v>148</v>
      </c>
      <c r="H26" s="22" t="s">
        <v>151</v>
      </c>
      <c r="I26" s="22">
        <v>1</v>
      </c>
      <c r="J26" s="22">
        <v>3</v>
      </c>
      <c r="K26" s="22">
        <v>1</v>
      </c>
      <c r="L26" s="22">
        <v>3</v>
      </c>
      <c r="M26" s="22">
        <v>0.01</v>
      </c>
      <c r="N26" s="32"/>
    </row>
    <row r="27" s="1" customFormat="1" ht="30" customHeight="1" spans="1:14">
      <c r="A27" s="22">
        <v>2.8</v>
      </c>
      <c r="B27" s="32" t="s">
        <v>165</v>
      </c>
      <c r="C27" s="32" t="s">
        <v>172</v>
      </c>
      <c r="D27" s="32">
        <v>1.5</v>
      </c>
      <c r="E27" s="32" t="s">
        <v>137</v>
      </c>
      <c r="F27" s="32" t="s">
        <v>32</v>
      </c>
      <c r="G27" s="22" t="s">
        <v>148</v>
      </c>
      <c r="H27" s="22" t="s">
        <v>153</v>
      </c>
      <c r="I27" s="22">
        <v>1</v>
      </c>
      <c r="J27" s="22">
        <v>4</v>
      </c>
      <c r="K27" s="22">
        <v>1</v>
      </c>
      <c r="L27" s="22">
        <v>4</v>
      </c>
      <c r="M27" s="22">
        <v>0.015</v>
      </c>
      <c r="N27" s="32"/>
    </row>
    <row r="28" s="1" customFormat="1" ht="30" customHeight="1" spans="1:14">
      <c r="A28" s="22">
        <v>2.9</v>
      </c>
      <c r="B28" s="32" t="s">
        <v>165</v>
      </c>
      <c r="C28" s="32" t="s">
        <v>173</v>
      </c>
      <c r="D28" s="32">
        <v>0.7</v>
      </c>
      <c r="E28" s="32" t="s">
        <v>137</v>
      </c>
      <c r="F28" s="32" t="s">
        <v>32</v>
      </c>
      <c r="G28" s="22" t="s">
        <v>155</v>
      </c>
      <c r="H28" s="23" t="s">
        <v>92</v>
      </c>
      <c r="I28" s="22">
        <v>1</v>
      </c>
      <c r="J28" s="22">
        <v>4</v>
      </c>
      <c r="K28" s="22">
        <v>1</v>
      </c>
      <c r="L28" s="22">
        <v>4</v>
      </c>
      <c r="M28" s="22">
        <v>0.007</v>
      </c>
      <c r="N28" s="32"/>
    </row>
    <row r="29" s="1" customFormat="1" ht="30" customHeight="1" spans="1:14">
      <c r="A29" s="30">
        <v>3</v>
      </c>
      <c r="B29" s="30" t="s">
        <v>174</v>
      </c>
      <c r="C29" s="30" t="s">
        <v>38</v>
      </c>
      <c r="D29" s="30">
        <f>D30+D31+D32+D33+D34</f>
        <v>55.1</v>
      </c>
      <c r="E29" s="30" t="s">
        <v>137</v>
      </c>
      <c r="F29" s="30" t="s">
        <v>39</v>
      </c>
      <c r="G29" s="30"/>
      <c r="H29" s="30"/>
      <c r="I29" s="30">
        <f t="shared" ref="I29:M29" si="2">I30+I31+I32+I33+I34</f>
        <v>14</v>
      </c>
      <c r="J29" s="30">
        <f t="shared" si="2"/>
        <v>55</v>
      </c>
      <c r="K29" s="30">
        <f t="shared" si="2"/>
        <v>14</v>
      </c>
      <c r="L29" s="30">
        <f t="shared" si="2"/>
        <v>55</v>
      </c>
      <c r="M29" s="30">
        <f t="shared" si="2"/>
        <v>2.4795</v>
      </c>
      <c r="N29" s="30"/>
    </row>
    <row r="30" s="1" customFormat="1" ht="30" customHeight="1" spans="1:14">
      <c r="A30" s="32">
        <v>3.1</v>
      </c>
      <c r="B30" s="32" t="s">
        <v>174</v>
      </c>
      <c r="C30" s="32" t="s">
        <v>175</v>
      </c>
      <c r="D30" s="32">
        <v>4.2</v>
      </c>
      <c r="E30" s="32" t="s">
        <v>137</v>
      </c>
      <c r="F30" s="32" t="s">
        <v>39</v>
      </c>
      <c r="G30" s="32" t="s">
        <v>140</v>
      </c>
      <c r="H30" s="32" t="s">
        <v>141</v>
      </c>
      <c r="I30" s="32">
        <v>2</v>
      </c>
      <c r="J30" s="32">
        <v>3</v>
      </c>
      <c r="K30" s="32">
        <v>2</v>
      </c>
      <c r="L30" s="32">
        <v>3</v>
      </c>
      <c r="M30" s="32">
        <v>0.189</v>
      </c>
      <c r="N30" s="40"/>
    </row>
    <row r="31" s="1" customFormat="1" ht="30" customHeight="1" spans="1:14">
      <c r="A31" s="22">
        <v>3.2</v>
      </c>
      <c r="B31" s="32" t="s">
        <v>174</v>
      </c>
      <c r="C31" s="32" t="s">
        <v>176</v>
      </c>
      <c r="D31" s="32">
        <v>21.7</v>
      </c>
      <c r="E31" s="32" t="s">
        <v>137</v>
      </c>
      <c r="F31" s="32" t="s">
        <v>39</v>
      </c>
      <c r="G31" s="32" t="s">
        <v>145</v>
      </c>
      <c r="H31" s="22" t="s">
        <v>103</v>
      </c>
      <c r="I31" s="22">
        <v>6</v>
      </c>
      <c r="J31" s="22">
        <v>29</v>
      </c>
      <c r="K31" s="22">
        <v>6</v>
      </c>
      <c r="L31" s="22">
        <v>29</v>
      </c>
      <c r="M31" s="23">
        <v>0.9765</v>
      </c>
      <c r="N31" s="32"/>
    </row>
    <row r="32" s="1" customFormat="1" ht="30" customHeight="1" spans="1:14">
      <c r="A32" s="22">
        <v>3.3</v>
      </c>
      <c r="B32" s="32" t="s">
        <v>174</v>
      </c>
      <c r="C32" s="32" t="s">
        <v>177</v>
      </c>
      <c r="D32" s="32">
        <v>9.2</v>
      </c>
      <c r="E32" s="32" t="s">
        <v>137</v>
      </c>
      <c r="F32" s="32" t="s">
        <v>39</v>
      </c>
      <c r="G32" s="32" t="s">
        <v>145</v>
      </c>
      <c r="H32" s="23" t="s">
        <v>101</v>
      </c>
      <c r="I32" s="22">
        <v>2</v>
      </c>
      <c r="J32" s="22">
        <v>6</v>
      </c>
      <c r="K32" s="22">
        <v>2</v>
      </c>
      <c r="L32" s="22">
        <v>6</v>
      </c>
      <c r="M32" s="23">
        <v>0.414</v>
      </c>
      <c r="N32" s="32"/>
    </row>
    <row r="33" s="1" customFormat="1" ht="30" customHeight="1" spans="1:14">
      <c r="A33" s="22">
        <v>3.4</v>
      </c>
      <c r="B33" s="32" t="s">
        <v>174</v>
      </c>
      <c r="C33" s="32" t="s">
        <v>178</v>
      </c>
      <c r="D33" s="32">
        <v>18</v>
      </c>
      <c r="E33" s="32" t="s">
        <v>137</v>
      </c>
      <c r="F33" s="32" t="s">
        <v>39</v>
      </c>
      <c r="G33" s="32" t="s">
        <v>145</v>
      </c>
      <c r="H33" s="22" t="s">
        <v>95</v>
      </c>
      <c r="I33" s="22">
        <v>3</v>
      </c>
      <c r="J33" s="22">
        <v>14</v>
      </c>
      <c r="K33" s="22">
        <v>3</v>
      </c>
      <c r="L33" s="22">
        <v>14</v>
      </c>
      <c r="M33" s="23">
        <v>0.81</v>
      </c>
      <c r="N33" s="32"/>
    </row>
    <row r="34" s="1" customFormat="1" ht="30" customHeight="1" spans="1:14">
      <c r="A34" s="22">
        <v>3.5</v>
      </c>
      <c r="B34" s="32" t="s">
        <v>174</v>
      </c>
      <c r="C34" s="32" t="s">
        <v>179</v>
      </c>
      <c r="D34" s="32">
        <v>2</v>
      </c>
      <c r="E34" s="32" t="s">
        <v>137</v>
      </c>
      <c r="F34" s="32" t="s">
        <v>39</v>
      </c>
      <c r="G34" s="22" t="s">
        <v>155</v>
      </c>
      <c r="H34" s="22" t="s">
        <v>156</v>
      </c>
      <c r="I34" s="22">
        <v>1</v>
      </c>
      <c r="J34" s="22">
        <v>3</v>
      </c>
      <c r="K34" s="22">
        <v>1</v>
      </c>
      <c r="L34" s="22">
        <v>3</v>
      </c>
      <c r="M34" s="23">
        <v>0.09</v>
      </c>
      <c r="N34" s="32"/>
    </row>
    <row r="35" s="1" customFormat="1" ht="30" customHeight="1" spans="1:14">
      <c r="A35" s="30">
        <v>4</v>
      </c>
      <c r="B35" s="30" t="s">
        <v>180</v>
      </c>
      <c r="C35" s="30" t="s">
        <v>181</v>
      </c>
      <c r="D35" s="30">
        <f>D36+D37+D38+D39+D40+D41+D42+D43+D44+D45+D46+D47+D48+D49</f>
        <v>118.8</v>
      </c>
      <c r="E35" s="30" t="s">
        <v>137</v>
      </c>
      <c r="F35" s="30" t="s">
        <v>32</v>
      </c>
      <c r="G35" s="30"/>
      <c r="H35" s="30"/>
      <c r="I35" s="30">
        <f t="shared" ref="I35:M35" si="3">I36+I37+I38+I39+I40+I41+I42+I43+I44+I45+I46+I47+I48+I49</f>
        <v>45</v>
      </c>
      <c r="J35" s="30">
        <f t="shared" si="3"/>
        <v>163</v>
      </c>
      <c r="K35" s="30">
        <f t="shared" si="3"/>
        <v>45</v>
      </c>
      <c r="L35" s="30">
        <f t="shared" si="3"/>
        <v>163</v>
      </c>
      <c r="M35" s="30">
        <f t="shared" si="3"/>
        <v>1.188</v>
      </c>
      <c r="N35" s="30"/>
    </row>
    <row r="36" s="1" customFormat="1" ht="28" customHeight="1" spans="1:14">
      <c r="A36" s="22">
        <v>4.1</v>
      </c>
      <c r="B36" s="32" t="s">
        <v>180</v>
      </c>
      <c r="C36" s="32" t="s">
        <v>182</v>
      </c>
      <c r="D36" s="32">
        <v>23.9</v>
      </c>
      <c r="E36" s="32" t="s">
        <v>137</v>
      </c>
      <c r="F36" s="32" t="s">
        <v>32</v>
      </c>
      <c r="G36" s="32" t="s">
        <v>140</v>
      </c>
      <c r="H36" s="32" t="s">
        <v>141</v>
      </c>
      <c r="I36" s="32">
        <v>17</v>
      </c>
      <c r="J36" s="32">
        <v>67</v>
      </c>
      <c r="K36" s="32">
        <v>17</v>
      </c>
      <c r="L36" s="32">
        <v>67</v>
      </c>
      <c r="M36" s="22">
        <v>0.239</v>
      </c>
      <c r="N36" s="32"/>
    </row>
    <row r="37" s="1" customFormat="1" ht="28" customHeight="1" spans="1:14">
      <c r="A37" s="22">
        <v>4.2</v>
      </c>
      <c r="B37" s="32" t="s">
        <v>180</v>
      </c>
      <c r="C37" s="32" t="s">
        <v>183</v>
      </c>
      <c r="D37" s="32">
        <v>33.5</v>
      </c>
      <c r="E37" s="32" t="s">
        <v>137</v>
      </c>
      <c r="F37" s="32" t="s">
        <v>32</v>
      </c>
      <c r="G37" s="32" t="s">
        <v>140</v>
      </c>
      <c r="H37" s="32" t="s">
        <v>143</v>
      </c>
      <c r="I37" s="32">
        <v>8</v>
      </c>
      <c r="J37" s="32">
        <v>26</v>
      </c>
      <c r="K37" s="32">
        <v>8</v>
      </c>
      <c r="L37" s="32">
        <v>26</v>
      </c>
      <c r="M37" s="22">
        <v>0.335</v>
      </c>
      <c r="N37" s="32"/>
    </row>
    <row r="38" s="1" customFormat="1" ht="28" customHeight="1" spans="1:14">
      <c r="A38" s="22">
        <v>4.3</v>
      </c>
      <c r="B38" s="32" t="s">
        <v>180</v>
      </c>
      <c r="C38" s="32" t="s">
        <v>184</v>
      </c>
      <c r="D38" s="32">
        <v>8</v>
      </c>
      <c r="E38" s="32" t="s">
        <v>137</v>
      </c>
      <c r="F38" s="32" t="s">
        <v>32</v>
      </c>
      <c r="G38" s="32" t="s">
        <v>145</v>
      </c>
      <c r="H38" s="22" t="s">
        <v>103</v>
      </c>
      <c r="I38" s="22">
        <v>5</v>
      </c>
      <c r="J38" s="22">
        <v>18</v>
      </c>
      <c r="K38" s="22">
        <v>5</v>
      </c>
      <c r="L38" s="22">
        <v>18</v>
      </c>
      <c r="M38" s="22">
        <v>0.08</v>
      </c>
      <c r="N38" s="32"/>
    </row>
    <row r="39" s="1" customFormat="1" ht="28" customHeight="1" spans="1:14">
      <c r="A39" s="22">
        <v>4.4</v>
      </c>
      <c r="B39" s="32" t="s">
        <v>180</v>
      </c>
      <c r="C39" s="32" t="s">
        <v>185</v>
      </c>
      <c r="D39" s="32">
        <v>3.6</v>
      </c>
      <c r="E39" s="32" t="s">
        <v>137</v>
      </c>
      <c r="F39" s="32" t="s">
        <v>32</v>
      </c>
      <c r="G39" s="32" t="s">
        <v>145</v>
      </c>
      <c r="H39" s="23" t="s">
        <v>101</v>
      </c>
      <c r="I39" s="22">
        <v>2</v>
      </c>
      <c r="J39" s="22">
        <v>6</v>
      </c>
      <c r="K39" s="22">
        <v>2</v>
      </c>
      <c r="L39" s="22">
        <v>6</v>
      </c>
      <c r="M39" s="22">
        <v>0.036</v>
      </c>
      <c r="N39" s="32"/>
    </row>
    <row r="40" s="1" customFormat="1" ht="28" customHeight="1" spans="1:14">
      <c r="A40" s="22">
        <v>4.5</v>
      </c>
      <c r="B40" s="32" t="s">
        <v>180</v>
      </c>
      <c r="C40" s="32" t="s">
        <v>186</v>
      </c>
      <c r="D40" s="32">
        <v>9</v>
      </c>
      <c r="E40" s="32" t="s">
        <v>137</v>
      </c>
      <c r="F40" s="32" t="s">
        <v>32</v>
      </c>
      <c r="G40" s="32" t="s">
        <v>145</v>
      </c>
      <c r="H40" s="22" t="s">
        <v>95</v>
      </c>
      <c r="I40" s="22">
        <v>3</v>
      </c>
      <c r="J40" s="22">
        <v>14</v>
      </c>
      <c r="K40" s="22">
        <v>3</v>
      </c>
      <c r="L40" s="22">
        <v>14</v>
      </c>
      <c r="M40" s="22">
        <v>0.09</v>
      </c>
      <c r="N40" s="32"/>
    </row>
    <row r="41" s="1" customFormat="1" ht="28" customHeight="1" spans="1:14">
      <c r="A41" s="22">
        <v>4.6</v>
      </c>
      <c r="B41" s="32" t="s">
        <v>180</v>
      </c>
      <c r="C41" s="32" t="s">
        <v>187</v>
      </c>
      <c r="D41" s="32">
        <v>13</v>
      </c>
      <c r="E41" s="32" t="s">
        <v>137</v>
      </c>
      <c r="F41" s="32" t="s">
        <v>32</v>
      </c>
      <c r="G41" s="32" t="s">
        <v>145</v>
      </c>
      <c r="H41" s="22" t="s">
        <v>92</v>
      </c>
      <c r="I41" s="22">
        <v>2</v>
      </c>
      <c r="J41" s="22">
        <v>9</v>
      </c>
      <c r="K41" s="22">
        <v>2</v>
      </c>
      <c r="L41" s="22">
        <v>9</v>
      </c>
      <c r="M41" s="22">
        <v>0.13</v>
      </c>
      <c r="N41" s="32"/>
    </row>
    <row r="42" s="1" customFormat="1" ht="28" customHeight="1" spans="1:14">
      <c r="A42" s="22">
        <v>4.7</v>
      </c>
      <c r="B42" s="32" t="s">
        <v>180</v>
      </c>
      <c r="C42" s="32" t="s">
        <v>188</v>
      </c>
      <c r="D42" s="32">
        <v>2</v>
      </c>
      <c r="E42" s="32" t="s">
        <v>137</v>
      </c>
      <c r="F42" s="32" t="s">
        <v>32</v>
      </c>
      <c r="G42" s="22" t="s">
        <v>148</v>
      </c>
      <c r="H42" s="22" t="s">
        <v>149</v>
      </c>
      <c r="I42" s="22">
        <v>1</v>
      </c>
      <c r="J42" s="22">
        <v>1</v>
      </c>
      <c r="K42" s="22">
        <v>1</v>
      </c>
      <c r="L42" s="22">
        <v>1</v>
      </c>
      <c r="M42" s="22">
        <v>0.02</v>
      </c>
      <c r="N42" s="32"/>
    </row>
    <row r="43" s="1" customFormat="1" ht="28" customHeight="1" spans="1:14">
      <c r="A43" s="22">
        <v>4.8</v>
      </c>
      <c r="B43" s="32" t="s">
        <v>180</v>
      </c>
      <c r="C43" s="32" t="s">
        <v>189</v>
      </c>
      <c r="D43" s="32">
        <v>2</v>
      </c>
      <c r="E43" s="32" t="s">
        <v>137</v>
      </c>
      <c r="F43" s="32" t="s">
        <v>32</v>
      </c>
      <c r="G43" s="22" t="s">
        <v>148</v>
      </c>
      <c r="H43" s="22" t="s">
        <v>151</v>
      </c>
      <c r="I43" s="22">
        <v>1</v>
      </c>
      <c r="J43" s="22">
        <v>3</v>
      </c>
      <c r="K43" s="22">
        <v>1</v>
      </c>
      <c r="L43" s="22">
        <v>3</v>
      </c>
      <c r="M43" s="22">
        <v>0.02</v>
      </c>
      <c r="N43" s="32"/>
    </row>
    <row r="44" s="1" customFormat="1" ht="28" customHeight="1" spans="1:14">
      <c r="A44" s="22">
        <v>4.9</v>
      </c>
      <c r="B44" s="32" t="s">
        <v>180</v>
      </c>
      <c r="C44" s="32" t="s">
        <v>190</v>
      </c>
      <c r="D44" s="32">
        <v>10</v>
      </c>
      <c r="E44" s="32" t="s">
        <v>137</v>
      </c>
      <c r="F44" s="32" t="s">
        <v>32</v>
      </c>
      <c r="G44" s="22" t="s">
        <v>148</v>
      </c>
      <c r="H44" s="22" t="s">
        <v>153</v>
      </c>
      <c r="I44" s="22">
        <v>1</v>
      </c>
      <c r="J44" s="22">
        <v>4</v>
      </c>
      <c r="K44" s="22">
        <v>1</v>
      </c>
      <c r="L44" s="22">
        <v>4</v>
      </c>
      <c r="M44" s="22">
        <v>0.1</v>
      </c>
      <c r="N44" s="32"/>
    </row>
    <row r="45" s="1" customFormat="1" ht="28" customHeight="1" spans="1:14">
      <c r="A45" s="21" t="s">
        <v>191</v>
      </c>
      <c r="B45" s="32" t="s">
        <v>180</v>
      </c>
      <c r="C45" s="32" t="s">
        <v>192</v>
      </c>
      <c r="D45" s="32">
        <v>3.2</v>
      </c>
      <c r="E45" s="32" t="s">
        <v>137</v>
      </c>
      <c r="F45" s="32" t="s">
        <v>32</v>
      </c>
      <c r="G45" s="22" t="s">
        <v>155</v>
      </c>
      <c r="H45" s="23" t="s">
        <v>92</v>
      </c>
      <c r="I45" s="22">
        <v>1</v>
      </c>
      <c r="J45" s="22">
        <v>4</v>
      </c>
      <c r="K45" s="22">
        <v>1</v>
      </c>
      <c r="L45" s="22">
        <v>4</v>
      </c>
      <c r="M45" s="22">
        <v>0.032</v>
      </c>
      <c r="N45" s="32"/>
    </row>
    <row r="46" s="1" customFormat="1" ht="28" customHeight="1" spans="1:14">
      <c r="A46" s="21" t="s">
        <v>193</v>
      </c>
      <c r="B46" s="32" t="s">
        <v>180</v>
      </c>
      <c r="C46" s="32" t="s">
        <v>194</v>
      </c>
      <c r="D46" s="32">
        <v>4.6</v>
      </c>
      <c r="E46" s="32" t="s">
        <v>137</v>
      </c>
      <c r="F46" s="32" t="s">
        <v>32</v>
      </c>
      <c r="G46" s="22" t="s">
        <v>160</v>
      </c>
      <c r="H46" s="22" t="s">
        <v>161</v>
      </c>
      <c r="I46" s="22">
        <v>1</v>
      </c>
      <c r="J46" s="22">
        <v>3</v>
      </c>
      <c r="K46" s="22">
        <v>1</v>
      </c>
      <c r="L46" s="22">
        <v>3</v>
      </c>
      <c r="M46" s="22">
        <v>0.046</v>
      </c>
      <c r="N46" s="32"/>
    </row>
    <row r="47" s="1" customFormat="1" ht="28" customHeight="1" spans="1:14">
      <c r="A47" s="21" t="s">
        <v>195</v>
      </c>
      <c r="B47" s="32" t="s">
        <v>180</v>
      </c>
      <c r="C47" s="32" t="s">
        <v>189</v>
      </c>
      <c r="D47" s="32">
        <v>2</v>
      </c>
      <c r="E47" s="32" t="s">
        <v>137</v>
      </c>
      <c r="F47" s="32" t="s">
        <v>32</v>
      </c>
      <c r="G47" s="22" t="s">
        <v>160</v>
      </c>
      <c r="H47" s="22" t="s">
        <v>164</v>
      </c>
      <c r="I47" s="22">
        <v>1</v>
      </c>
      <c r="J47" s="22">
        <v>3</v>
      </c>
      <c r="K47" s="22">
        <v>1</v>
      </c>
      <c r="L47" s="22">
        <v>3</v>
      </c>
      <c r="M47" s="22">
        <v>0.02</v>
      </c>
      <c r="N47" s="32"/>
    </row>
    <row r="48" s="1" customFormat="1" ht="28" customHeight="1" spans="1:14">
      <c r="A48" s="21" t="s">
        <v>196</v>
      </c>
      <c r="B48" s="32" t="s">
        <v>180</v>
      </c>
      <c r="C48" s="32" t="s">
        <v>189</v>
      </c>
      <c r="D48" s="32">
        <v>2</v>
      </c>
      <c r="E48" s="32" t="s">
        <v>137</v>
      </c>
      <c r="F48" s="32" t="s">
        <v>32</v>
      </c>
      <c r="G48" s="22" t="s">
        <v>197</v>
      </c>
      <c r="H48" s="22" t="s">
        <v>198</v>
      </c>
      <c r="I48" s="22">
        <v>1</v>
      </c>
      <c r="J48" s="22">
        <v>3</v>
      </c>
      <c r="K48" s="22">
        <v>1</v>
      </c>
      <c r="L48" s="22">
        <v>3</v>
      </c>
      <c r="M48" s="22">
        <v>0.02</v>
      </c>
      <c r="N48" s="32"/>
    </row>
    <row r="49" s="1" customFormat="1" ht="28" customHeight="1" spans="1:14">
      <c r="A49" s="21" t="s">
        <v>199</v>
      </c>
      <c r="B49" s="32" t="s">
        <v>180</v>
      </c>
      <c r="C49" s="32" t="s">
        <v>200</v>
      </c>
      <c r="D49" s="32">
        <v>2</v>
      </c>
      <c r="E49" s="32" t="s">
        <v>137</v>
      </c>
      <c r="F49" s="32" t="s">
        <v>32</v>
      </c>
      <c r="G49" s="22" t="s">
        <v>201</v>
      </c>
      <c r="H49" s="22" t="s">
        <v>202</v>
      </c>
      <c r="I49" s="22">
        <v>1</v>
      </c>
      <c r="J49" s="22">
        <v>2</v>
      </c>
      <c r="K49" s="22">
        <v>1</v>
      </c>
      <c r="L49" s="22">
        <v>2</v>
      </c>
      <c r="M49" s="22">
        <v>0.02</v>
      </c>
      <c r="N49" s="32"/>
    </row>
    <row r="50" s="1" customFormat="1" ht="30" customHeight="1" spans="1:14">
      <c r="A50" s="30">
        <v>5</v>
      </c>
      <c r="B50" s="30" t="s">
        <v>42</v>
      </c>
      <c r="C50" s="30" t="s">
        <v>43</v>
      </c>
      <c r="D50" s="30">
        <f>D51+D52+D53+D54+D55+D56</f>
        <v>31</v>
      </c>
      <c r="E50" s="30" t="s">
        <v>137</v>
      </c>
      <c r="F50" s="30" t="s">
        <v>44</v>
      </c>
      <c r="G50" s="30"/>
      <c r="H50" s="30"/>
      <c r="I50" s="30">
        <f t="shared" ref="I50:M50" si="4">I51+I52+I53+I54+I55+I56</f>
        <v>15</v>
      </c>
      <c r="J50" s="30">
        <f t="shared" si="4"/>
        <v>50</v>
      </c>
      <c r="K50" s="30">
        <f t="shared" si="4"/>
        <v>15</v>
      </c>
      <c r="L50" s="30">
        <f t="shared" si="4"/>
        <v>50</v>
      </c>
      <c r="M50" s="30">
        <f t="shared" si="4"/>
        <v>1.55</v>
      </c>
      <c r="N50" s="30"/>
    </row>
    <row r="51" s="1" customFormat="1" ht="28" customHeight="1" spans="1:14">
      <c r="A51" s="32">
        <v>5.1</v>
      </c>
      <c r="B51" s="32" t="s">
        <v>203</v>
      </c>
      <c r="C51" s="32" t="s">
        <v>204</v>
      </c>
      <c r="D51" s="32">
        <v>8.8</v>
      </c>
      <c r="E51" s="32" t="s">
        <v>137</v>
      </c>
      <c r="F51" s="32" t="s">
        <v>44</v>
      </c>
      <c r="G51" s="32" t="s">
        <v>140</v>
      </c>
      <c r="H51" s="32" t="s">
        <v>141</v>
      </c>
      <c r="I51" s="32">
        <v>6</v>
      </c>
      <c r="J51" s="32">
        <v>22</v>
      </c>
      <c r="K51" s="32">
        <v>6</v>
      </c>
      <c r="L51" s="32">
        <v>22</v>
      </c>
      <c r="M51" s="32">
        <v>0.44</v>
      </c>
      <c r="N51" s="40"/>
    </row>
    <row r="52" s="1" customFormat="1" ht="28" customHeight="1" spans="1:14">
      <c r="A52" s="22">
        <v>5.2</v>
      </c>
      <c r="B52" s="32" t="s">
        <v>203</v>
      </c>
      <c r="C52" s="32" t="s">
        <v>205</v>
      </c>
      <c r="D52" s="32">
        <v>5</v>
      </c>
      <c r="E52" s="32" t="s">
        <v>137</v>
      </c>
      <c r="F52" s="32" t="s">
        <v>44</v>
      </c>
      <c r="G52" s="32" t="s">
        <v>145</v>
      </c>
      <c r="H52" s="22" t="s">
        <v>103</v>
      </c>
      <c r="I52" s="22">
        <v>3</v>
      </c>
      <c r="J52" s="22">
        <v>12</v>
      </c>
      <c r="K52" s="22">
        <v>3</v>
      </c>
      <c r="L52" s="22">
        <v>12</v>
      </c>
      <c r="M52" s="22">
        <v>0.25</v>
      </c>
      <c r="N52" s="32"/>
    </row>
    <row r="53" s="1" customFormat="1" ht="28" customHeight="1" spans="1:14">
      <c r="A53" s="22">
        <v>5.3</v>
      </c>
      <c r="B53" s="32" t="s">
        <v>203</v>
      </c>
      <c r="C53" s="32" t="s">
        <v>206</v>
      </c>
      <c r="D53" s="32">
        <v>7</v>
      </c>
      <c r="E53" s="32" t="s">
        <v>137</v>
      </c>
      <c r="F53" s="32" t="s">
        <v>44</v>
      </c>
      <c r="G53" s="22" t="s">
        <v>148</v>
      </c>
      <c r="H53" s="22" t="s">
        <v>149</v>
      </c>
      <c r="I53" s="22">
        <v>2</v>
      </c>
      <c r="J53" s="22">
        <v>5</v>
      </c>
      <c r="K53" s="22">
        <v>2</v>
      </c>
      <c r="L53" s="22">
        <v>5</v>
      </c>
      <c r="M53" s="22">
        <v>0.35</v>
      </c>
      <c r="N53" s="32"/>
    </row>
    <row r="54" s="1" customFormat="1" ht="28" customHeight="1" spans="1:14">
      <c r="A54" s="22">
        <v>5.4</v>
      </c>
      <c r="B54" s="32" t="s">
        <v>203</v>
      </c>
      <c r="C54" s="32" t="s">
        <v>207</v>
      </c>
      <c r="D54" s="32">
        <v>3.8</v>
      </c>
      <c r="E54" s="32" t="s">
        <v>137</v>
      </c>
      <c r="F54" s="32" t="s">
        <v>44</v>
      </c>
      <c r="G54" s="22" t="s">
        <v>148</v>
      </c>
      <c r="H54" s="22" t="s">
        <v>151</v>
      </c>
      <c r="I54" s="22">
        <v>2</v>
      </c>
      <c r="J54" s="22">
        <v>5</v>
      </c>
      <c r="K54" s="22">
        <v>2</v>
      </c>
      <c r="L54" s="22">
        <v>5</v>
      </c>
      <c r="M54" s="22">
        <v>0.19</v>
      </c>
      <c r="N54" s="32"/>
    </row>
    <row r="55" s="1" customFormat="1" ht="28" customHeight="1" spans="1:14">
      <c r="A55" s="22">
        <v>5.5</v>
      </c>
      <c r="B55" s="32" t="s">
        <v>203</v>
      </c>
      <c r="C55" s="32" t="s">
        <v>163</v>
      </c>
      <c r="D55" s="32">
        <v>5</v>
      </c>
      <c r="E55" s="32" t="s">
        <v>137</v>
      </c>
      <c r="F55" s="32" t="s">
        <v>44</v>
      </c>
      <c r="G55" s="22" t="s">
        <v>160</v>
      </c>
      <c r="H55" s="22" t="s">
        <v>161</v>
      </c>
      <c r="I55" s="22">
        <v>1</v>
      </c>
      <c r="J55" s="22">
        <v>3</v>
      </c>
      <c r="K55" s="22">
        <v>1</v>
      </c>
      <c r="L55" s="22">
        <v>3</v>
      </c>
      <c r="M55" s="22">
        <v>0.25</v>
      </c>
      <c r="N55" s="32"/>
    </row>
    <row r="56" s="1" customFormat="1" ht="28" customHeight="1" spans="1:14">
      <c r="A56" s="22">
        <v>5.6</v>
      </c>
      <c r="B56" s="32" t="s">
        <v>203</v>
      </c>
      <c r="C56" s="32" t="s">
        <v>208</v>
      </c>
      <c r="D56" s="32">
        <v>1.4</v>
      </c>
      <c r="E56" s="32" t="s">
        <v>137</v>
      </c>
      <c r="F56" s="32" t="s">
        <v>44</v>
      </c>
      <c r="G56" s="22" t="s">
        <v>197</v>
      </c>
      <c r="H56" s="22" t="s">
        <v>198</v>
      </c>
      <c r="I56" s="22">
        <v>1</v>
      </c>
      <c r="J56" s="22">
        <v>3</v>
      </c>
      <c r="K56" s="22">
        <v>1</v>
      </c>
      <c r="L56" s="22">
        <v>3</v>
      </c>
      <c r="M56" s="22">
        <v>0.07</v>
      </c>
      <c r="N56" s="32"/>
    </row>
    <row r="57" s="1" customFormat="1" ht="28" customHeight="1" spans="1:14">
      <c r="A57" s="24"/>
      <c r="B57" s="25" t="s">
        <v>48</v>
      </c>
      <c r="C57" s="18"/>
      <c r="D57" s="18"/>
      <c r="E57" s="18"/>
      <c r="F57" s="18"/>
      <c r="G57" s="24"/>
      <c r="H57" s="24"/>
      <c r="I57" s="24"/>
      <c r="J57" s="24"/>
      <c r="K57" s="24"/>
      <c r="L57" s="24"/>
      <c r="M57" s="24">
        <f>M58+M60+M75+M77</f>
        <v>13.696</v>
      </c>
      <c r="N57" s="18"/>
    </row>
    <row r="58" s="1" customFormat="1" ht="30" customHeight="1" spans="1:14">
      <c r="A58" s="30">
        <v>1</v>
      </c>
      <c r="B58" s="30" t="s">
        <v>51</v>
      </c>
      <c r="C58" s="30" t="s">
        <v>52</v>
      </c>
      <c r="D58" s="30">
        <v>6</v>
      </c>
      <c r="E58" s="30" t="s">
        <v>209</v>
      </c>
      <c r="F58" s="30" t="s">
        <v>53</v>
      </c>
      <c r="G58" s="30"/>
      <c r="H58" s="30"/>
      <c r="I58" s="30">
        <v>1</v>
      </c>
      <c r="J58" s="30">
        <v>3</v>
      </c>
      <c r="K58" s="30"/>
      <c r="L58" s="30"/>
      <c r="M58" s="30">
        <v>0.6</v>
      </c>
      <c r="N58" s="30"/>
    </row>
    <row r="59" s="1" customFormat="1" ht="28" customHeight="1" spans="1:14">
      <c r="A59" s="22">
        <v>1.1</v>
      </c>
      <c r="B59" s="32"/>
      <c r="C59" s="32" t="s">
        <v>52</v>
      </c>
      <c r="D59" s="32">
        <v>6</v>
      </c>
      <c r="E59" s="32" t="s">
        <v>209</v>
      </c>
      <c r="F59" s="32" t="s">
        <v>53</v>
      </c>
      <c r="G59" s="22" t="s">
        <v>155</v>
      </c>
      <c r="H59" s="22" t="s">
        <v>156</v>
      </c>
      <c r="I59" s="22">
        <v>1</v>
      </c>
      <c r="J59" s="22">
        <v>3</v>
      </c>
      <c r="K59" s="22"/>
      <c r="L59" s="22"/>
      <c r="M59" s="22">
        <v>0.6</v>
      </c>
      <c r="N59" s="32"/>
    </row>
    <row r="60" s="1" customFormat="1" ht="28" customHeight="1" spans="1:14">
      <c r="A60" s="30">
        <v>2</v>
      </c>
      <c r="B60" s="30" t="s">
        <v>54</v>
      </c>
      <c r="C60" s="30" t="s">
        <v>55</v>
      </c>
      <c r="D60" s="30">
        <f>D61+D62+D63+D64+D65+D66+D67+D68+D69+D70+D71+D72+D73+D74</f>
        <v>212</v>
      </c>
      <c r="E60" s="30" t="s">
        <v>210</v>
      </c>
      <c r="F60" s="30" t="s">
        <v>56</v>
      </c>
      <c r="G60" s="30"/>
      <c r="H60" s="30"/>
      <c r="I60" s="30">
        <f t="shared" ref="I60:L60" si="5">I61+I62+I63+I64+I65+I66+I67+I68+I69+I70+I71+I72+I73+I74</f>
        <v>51</v>
      </c>
      <c r="J60" s="30">
        <f t="shared" si="5"/>
        <v>175</v>
      </c>
      <c r="K60" s="30">
        <f t="shared" si="5"/>
        <v>51</v>
      </c>
      <c r="L60" s="30">
        <f t="shared" si="5"/>
        <v>175</v>
      </c>
      <c r="M60" s="30">
        <v>10.6</v>
      </c>
      <c r="N60" s="30"/>
    </row>
    <row r="61" s="1" customFormat="1" ht="28" customHeight="1" spans="1:14">
      <c r="A61" s="32">
        <v>2.1</v>
      </c>
      <c r="B61" s="32" t="s">
        <v>211</v>
      </c>
      <c r="C61" s="32" t="s">
        <v>212</v>
      </c>
      <c r="D61" s="32">
        <v>29</v>
      </c>
      <c r="E61" s="32" t="s">
        <v>210</v>
      </c>
      <c r="F61" s="32" t="s">
        <v>56</v>
      </c>
      <c r="G61" s="32" t="s">
        <v>140</v>
      </c>
      <c r="H61" s="32" t="s">
        <v>141</v>
      </c>
      <c r="I61" s="32">
        <v>15</v>
      </c>
      <c r="J61" s="32">
        <v>45</v>
      </c>
      <c r="K61" s="32">
        <v>15</v>
      </c>
      <c r="L61" s="32">
        <v>45</v>
      </c>
      <c r="M61" s="32">
        <v>1.45</v>
      </c>
      <c r="N61" s="40"/>
    </row>
    <row r="62" s="1" customFormat="1" ht="28" customHeight="1" spans="1:14">
      <c r="A62" s="32">
        <v>2.2</v>
      </c>
      <c r="B62" s="32" t="s">
        <v>211</v>
      </c>
      <c r="C62" s="32" t="s">
        <v>213</v>
      </c>
      <c r="D62" s="32">
        <v>18</v>
      </c>
      <c r="E62" s="32" t="s">
        <v>210</v>
      </c>
      <c r="F62" s="32" t="s">
        <v>56</v>
      </c>
      <c r="G62" s="32" t="s">
        <v>140</v>
      </c>
      <c r="H62" s="32" t="s">
        <v>143</v>
      </c>
      <c r="I62" s="32">
        <v>9</v>
      </c>
      <c r="J62" s="32">
        <v>31</v>
      </c>
      <c r="K62" s="32">
        <v>9</v>
      </c>
      <c r="L62" s="32">
        <v>31</v>
      </c>
      <c r="M62" s="32">
        <v>0.9</v>
      </c>
      <c r="N62" s="40"/>
    </row>
    <row r="63" s="1" customFormat="1" ht="28" customHeight="1" spans="1:14">
      <c r="A63" s="32">
        <v>2.3</v>
      </c>
      <c r="B63" s="32" t="s">
        <v>211</v>
      </c>
      <c r="C63" s="32" t="s">
        <v>214</v>
      </c>
      <c r="D63" s="32">
        <v>71</v>
      </c>
      <c r="E63" s="32" t="s">
        <v>210</v>
      </c>
      <c r="F63" s="32" t="s">
        <v>56</v>
      </c>
      <c r="G63" s="32" t="s">
        <v>145</v>
      </c>
      <c r="H63" s="22" t="s">
        <v>103</v>
      </c>
      <c r="I63" s="22">
        <v>10</v>
      </c>
      <c r="J63" s="22">
        <v>38</v>
      </c>
      <c r="K63" s="22">
        <v>10</v>
      </c>
      <c r="L63" s="22">
        <v>38</v>
      </c>
      <c r="M63" s="22">
        <v>3.55</v>
      </c>
      <c r="N63" s="32"/>
    </row>
    <row r="64" s="1" customFormat="1" ht="28" customHeight="1" spans="1:14">
      <c r="A64" s="32">
        <v>2.4</v>
      </c>
      <c r="B64" s="32" t="s">
        <v>211</v>
      </c>
      <c r="C64" s="32" t="s">
        <v>215</v>
      </c>
      <c r="D64" s="32">
        <v>23</v>
      </c>
      <c r="E64" s="32" t="s">
        <v>210</v>
      </c>
      <c r="F64" s="32" t="s">
        <v>56</v>
      </c>
      <c r="G64" s="32" t="s">
        <v>145</v>
      </c>
      <c r="H64" s="23" t="s">
        <v>101</v>
      </c>
      <c r="I64" s="22">
        <v>3</v>
      </c>
      <c r="J64" s="22">
        <v>10</v>
      </c>
      <c r="K64" s="22">
        <v>3</v>
      </c>
      <c r="L64" s="22">
        <v>10</v>
      </c>
      <c r="M64" s="22">
        <v>1.15</v>
      </c>
      <c r="N64" s="32"/>
    </row>
    <row r="65" s="1" customFormat="1" ht="28" customHeight="1" spans="1:14">
      <c r="A65" s="32">
        <v>2.5</v>
      </c>
      <c r="B65" s="32" t="s">
        <v>211</v>
      </c>
      <c r="C65" s="32" t="s">
        <v>216</v>
      </c>
      <c r="D65" s="32">
        <v>12</v>
      </c>
      <c r="E65" s="32" t="s">
        <v>210</v>
      </c>
      <c r="F65" s="32" t="s">
        <v>56</v>
      </c>
      <c r="G65" s="32" t="s">
        <v>145</v>
      </c>
      <c r="H65" s="22" t="s">
        <v>95</v>
      </c>
      <c r="I65" s="22">
        <v>3</v>
      </c>
      <c r="J65" s="22">
        <v>14</v>
      </c>
      <c r="K65" s="22">
        <v>3</v>
      </c>
      <c r="L65" s="22">
        <v>14</v>
      </c>
      <c r="M65" s="22">
        <v>0.6</v>
      </c>
      <c r="N65" s="32"/>
    </row>
    <row r="66" s="1" customFormat="1" ht="28" customHeight="1" spans="1:14">
      <c r="A66" s="32">
        <v>2.6</v>
      </c>
      <c r="B66" s="32" t="s">
        <v>211</v>
      </c>
      <c r="C66" s="32" t="s">
        <v>217</v>
      </c>
      <c r="D66" s="32">
        <v>15</v>
      </c>
      <c r="E66" s="32" t="s">
        <v>210</v>
      </c>
      <c r="F66" s="32" t="s">
        <v>56</v>
      </c>
      <c r="G66" s="32" t="s">
        <v>145</v>
      </c>
      <c r="H66" s="22" t="s">
        <v>92</v>
      </c>
      <c r="I66" s="22">
        <v>2</v>
      </c>
      <c r="J66" s="22">
        <v>9</v>
      </c>
      <c r="K66" s="22">
        <v>2</v>
      </c>
      <c r="L66" s="22">
        <v>9</v>
      </c>
      <c r="M66" s="22">
        <v>0.75</v>
      </c>
      <c r="N66" s="32"/>
    </row>
    <row r="67" s="1" customFormat="1" ht="28" customHeight="1" spans="1:14">
      <c r="A67" s="32">
        <v>2.7</v>
      </c>
      <c r="B67" s="32" t="s">
        <v>211</v>
      </c>
      <c r="C67" s="32" t="s">
        <v>218</v>
      </c>
      <c r="D67" s="32">
        <v>6</v>
      </c>
      <c r="E67" s="32" t="s">
        <v>210</v>
      </c>
      <c r="F67" s="32" t="s">
        <v>56</v>
      </c>
      <c r="G67" s="22" t="s">
        <v>148</v>
      </c>
      <c r="H67" s="22" t="s">
        <v>149</v>
      </c>
      <c r="I67" s="22">
        <v>1</v>
      </c>
      <c r="J67" s="22">
        <v>4</v>
      </c>
      <c r="K67" s="22">
        <v>1</v>
      </c>
      <c r="L67" s="22">
        <v>4</v>
      </c>
      <c r="M67" s="22">
        <v>0.3</v>
      </c>
      <c r="N67" s="32"/>
    </row>
    <row r="68" s="1" customFormat="1" ht="28" customHeight="1" spans="1:14">
      <c r="A68" s="32">
        <v>2.8</v>
      </c>
      <c r="B68" s="32" t="s">
        <v>211</v>
      </c>
      <c r="C68" s="32" t="s">
        <v>219</v>
      </c>
      <c r="D68" s="32">
        <v>7</v>
      </c>
      <c r="E68" s="32" t="s">
        <v>210</v>
      </c>
      <c r="F68" s="32" t="s">
        <v>56</v>
      </c>
      <c r="G68" s="22" t="s">
        <v>148</v>
      </c>
      <c r="H68" s="22" t="s">
        <v>151</v>
      </c>
      <c r="I68" s="22">
        <v>2</v>
      </c>
      <c r="J68" s="22">
        <v>5</v>
      </c>
      <c r="K68" s="22">
        <v>2</v>
      </c>
      <c r="L68" s="22">
        <v>5</v>
      </c>
      <c r="M68" s="22">
        <v>0.35</v>
      </c>
      <c r="N68" s="32"/>
    </row>
    <row r="69" s="1" customFormat="1" ht="28" customHeight="1" spans="1:14">
      <c r="A69" s="32">
        <v>2.9</v>
      </c>
      <c r="B69" s="32" t="s">
        <v>211</v>
      </c>
      <c r="C69" s="32" t="s">
        <v>220</v>
      </c>
      <c r="D69" s="32">
        <v>5</v>
      </c>
      <c r="E69" s="32" t="s">
        <v>210</v>
      </c>
      <c r="F69" s="32" t="s">
        <v>56</v>
      </c>
      <c r="G69" s="22" t="s">
        <v>148</v>
      </c>
      <c r="H69" s="22" t="s">
        <v>153</v>
      </c>
      <c r="I69" s="22">
        <v>1</v>
      </c>
      <c r="J69" s="22">
        <v>4</v>
      </c>
      <c r="K69" s="22">
        <v>1</v>
      </c>
      <c r="L69" s="22">
        <v>4</v>
      </c>
      <c r="M69" s="22">
        <v>0.25</v>
      </c>
      <c r="N69" s="32"/>
    </row>
    <row r="70" s="1" customFormat="1" ht="28" customHeight="1" spans="1:14">
      <c r="A70" s="31" t="s">
        <v>221</v>
      </c>
      <c r="B70" s="32" t="s">
        <v>211</v>
      </c>
      <c r="C70" s="32" t="s">
        <v>222</v>
      </c>
      <c r="D70" s="32">
        <v>10</v>
      </c>
      <c r="E70" s="32" t="s">
        <v>210</v>
      </c>
      <c r="F70" s="32" t="s">
        <v>56</v>
      </c>
      <c r="G70" s="22" t="s">
        <v>155</v>
      </c>
      <c r="H70" s="22" t="s">
        <v>156</v>
      </c>
      <c r="I70" s="22">
        <v>1</v>
      </c>
      <c r="J70" s="22">
        <v>3</v>
      </c>
      <c r="K70" s="22">
        <v>1</v>
      </c>
      <c r="L70" s="22">
        <v>3</v>
      </c>
      <c r="M70" s="22">
        <v>0.5</v>
      </c>
      <c r="N70" s="32"/>
    </row>
    <row r="71" s="1" customFormat="1" ht="28" customHeight="1" spans="1:14">
      <c r="A71" s="31" t="s">
        <v>223</v>
      </c>
      <c r="B71" s="32" t="s">
        <v>211</v>
      </c>
      <c r="C71" s="32" t="s">
        <v>224</v>
      </c>
      <c r="D71" s="32">
        <v>3</v>
      </c>
      <c r="E71" s="32" t="s">
        <v>210</v>
      </c>
      <c r="F71" s="32" t="s">
        <v>56</v>
      </c>
      <c r="G71" s="22" t="s">
        <v>155</v>
      </c>
      <c r="H71" s="23" t="s">
        <v>92</v>
      </c>
      <c r="I71" s="22">
        <v>1</v>
      </c>
      <c r="J71" s="22">
        <v>4</v>
      </c>
      <c r="K71" s="22">
        <v>1</v>
      </c>
      <c r="L71" s="22">
        <v>4</v>
      </c>
      <c r="M71" s="22">
        <v>0.15</v>
      </c>
      <c r="N71" s="32"/>
    </row>
    <row r="72" s="1" customFormat="1" ht="28" customHeight="1" spans="1:14">
      <c r="A72" s="31" t="s">
        <v>225</v>
      </c>
      <c r="B72" s="32" t="s">
        <v>211</v>
      </c>
      <c r="C72" s="32" t="s">
        <v>226</v>
      </c>
      <c r="D72" s="32">
        <v>4</v>
      </c>
      <c r="E72" s="32" t="s">
        <v>210</v>
      </c>
      <c r="F72" s="32" t="s">
        <v>56</v>
      </c>
      <c r="G72" s="22" t="s">
        <v>160</v>
      </c>
      <c r="H72" s="22" t="s">
        <v>161</v>
      </c>
      <c r="I72" s="22">
        <v>1</v>
      </c>
      <c r="J72" s="22">
        <v>3</v>
      </c>
      <c r="K72" s="22">
        <v>1</v>
      </c>
      <c r="L72" s="22">
        <v>3</v>
      </c>
      <c r="M72" s="22">
        <v>0.2</v>
      </c>
      <c r="N72" s="32"/>
    </row>
    <row r="73" s="1" customFormat="1" ht="28" customHeight="1" spans="1:14">
      <c r="A73" s="31" t="s">
        <v>227</v>
      </c>
      <c r="B73" s="32" t="s">
        <v>211</v>
      </c>
      <c r="C73" s="32" t="s">
        <v>228</v>
      </c>
      <c r="D73" s="32">
        <v>5</v>
      </c>
      <c r="E73" s="32" t="s">
        <v>210</v>
      </c>
      <c r="F73" s="32" t="s">
        <v>56</v>
      </c>
      <c r="G73" s="22" t="s">
        <v>197</v>
      </c>
      <c r="H73" s="22" t="s">
        <v>198</v>
      </c>
      <c r="I73" s="22">
        <v>1</v>
      </c>
      <c r="J73" s="22">
        <v>3</v>
      </c>
      <c r="K73" s="22">
        <v>1</v>
      </c>
      <c r="L73" s="22">
        <v>3</v>
      </c>
      <c r="M73" s="22">
        <v>0.25</v>
      </c>
      <c r="N73" s="32"/>
    </row>
    <row r="74" s="1" customFormat="1" ht="28" customHeight="1" spans="1:14">
      <c r="A74" s="32">
        <v>2.14</v>
      </c>
      <c r="B74" s="32" t="s">
        <v>211</v>
      </c>
      <c r="C74" s="32" t="s">
        <v>229</v>
      </c>
      <c r="D74" s="32">
        <v>4</v>
      </c>
      <c r="E74" s="32" t="s">
        <v>210</v>
      </c>
      <c r="F74" s="32" t="s">
        <v>56</v>
      </c>
      <c r="G74" s="22" t="s">
        <v>201</v>
      </c>
      <c r="H74" s="22" t="s">
        <v>202</v>
      </c>
      <c r="I74" s="22">
        <v>1</v>
      </c>
      <c r="J74" s="22">
        <v>2</v>
      </c>
      <c r="K74" s="22">
        <v>1</v>
      </c>
      <c r="L74" s="22">
        <v>2</v>
      </c>
      <c r="M74" s="22">
        <v>0.2</v>
      </c>
      <c r="N74" s="32"/>
    </row>
    <row r="75" s="1" customFormat="1" ht="30" customHeight="1" spans="1:14">
      <c r="A75" s="30">
        <v>3</v>
      </c>
      <c r="B75" s="30" t="s">
        <v>57</v>
      </c>
      <c r="C75" s="30" t="s">
        <v>58</v>
      </c>
      <c r="D75" s="30">
        <v>150</v>
      </c>
      <c r="E75" s="30" t="s">
        <v>230</v>
      </c>
      <c r="F75" s="30" t="s">
        <v>59</v>
      </c>
      <c r="G75" s="30"/>
      <c r="H75" s="30"/>
      <c r="I75" s="30">
        <v>2</v>
      </c>
      <c r="J75" s="30">
        <v>9</v>
      </c>
      <c r="K75" s="30">
        <v>2</v>
      </c>
      <c r="L75" s="30">
        <v>9</v>
      </c>
      <c r="M75" s="30">
        <v>0.195</v>
      </c>
      <c r="N75" s="30"/>
    </row>
    <row r="76" s="1" customFormat="1" ht="30" customHeight="1" spans="1:14">
      <c r="A76" s="22">
        <v>3.1</v>
      </c>
      <c r="B76" s="32" t="s">
        <v>57</v>
      </c>
      <c r="C76" s="33" t="s">
        <v>58</v>
      </c>
      <c r="D76" s="32">
        <v>150</v>
      </c>
      <c r="E76" s="32" t="s">
        <v>230</v>
      </c>
      <c r="F76" s="32" t="s">
        <v>59</v>
      </c>
      <c r="G76" s="32" t="s">
        <v>145</v>
      </c>
      <c r="H76" s="22" t="s">
        <v>103</v>
      </c>
      <c r="I76" s="22">
        <v>2</v>
      </c>
      <c r="J76" s="22">
        <v>9</v>
      </c>
      <c r="K76" s="22">
        <v>2</v>
      </c>
      <c r="L76" s="22">
        <v>9</v>
      </c>
      <c r="M76" s="22">
        <v>0.195</v>
      </c>
      <c r="N76" s="32"/>
    </row>
    <row r="77" s="1" customFormat="1" ht="30" customHeight="1" spans="1:14">
      <c r="A77" s="30">
        <v>4</v>
      </c>
      <c r="B77" s="30" t="s">
        <v>60</v>
      </c>
      <c r="C77" s="30" t="s">
        <v>231</v>
      </c>
      <c r="D77" s="30">
        <f>D78+D79+D80+D81+D82+D83</f>
        <v>1770</v>
      </c>
      <c r="E77" s="30" t="s">
        <v>230</v>
      </c>
      <c r="F77" s="30" t="s">
        <v>59</v>
      </c>
      <c r="G77" s="30"/>
      <c r="H77" s="30"/>
      <c r="I77" s="30">
        <f t="shared" ref="I77:M77" si="6">I78+I79+I80+I81+I82+I83</f>
        <v>23</v>
      </c>
      <c r="J77" s="30">
        <f t="shared" si="6"/>
        <v>88</v>
      </c>
      <c r="K77" s="30">
        <f t="shared" si="6"/>
        <v>23</v>
      </c>
      <c r="L77" s="30">
        <f t="shared" si="6"/>
        <v>88</v>
      </c>
      <c r="M77" s="30">
        <f t="shared" si="6"/>
        <v>2.301</v>
      </c>
      <c r="N77" s="30"/>
    </row>
    <row r="78" s="1" customFormat="1" ht="30" customHeight="1" spans="1:14">
      <c r="A78" s="33">
        <v>4.1</v>
      </c>
      <c r="B78" s="33" t="s">
        <v>232</v>
      </c>
      <c r="C78" s="33" t="s">
        <v>233</v>
      </c>
      <c r="D78" s="33">
        <v>960</v>
      </c>
      <c r="E78" s="32" t="s">
        <v>230</v>
      </c>
      <c r="F78" s="32" t="s">
        <v>59</v>
      </c>
      <c r="G78" s="33" t="s">
        <v>140</v>
      </c>
      <c r="H78" s="33" t="s">
        <v>141</v>
      </c>
      <c r="I78" s="33">
        <v>15</v>
      </c>
      <c r="J78" s="33">
        <v>57</v>
      </c>
      <c r="K78" s="33">
        <v>15</v>
      </c>
      <c r="L78" s="33">
        <v>57</v>
      </c>
      <c r="M78" s="33">
        <v>1.248</v>
      </c>
      <c r="N78" s="33"/>
    </row>
    <row r="79" s="1" customFormat="1" ht="30" customHeight="1" spans="1:14">
      <c r="A79" s="22">
        <v>4.2</v>
      </c>
      <c r="B79" s="33" t="s">
        <v>232</v>
      </c>
      <c r="C79" s="33" t="s">
        <v>234</v>
      </c>
      <c r="D79" s="32">
        <v>300</v>
      </c>
      <c r="E79" s="32" t="s">
        <v>230</v>
      </c>
      <c r="F79" s="32" t="s">
        <v>59</v>
      </c>
      <c r="G79" s="32" t="s">
        <v>145</v>
      </c>
      <c r="H79" s="22" t="s">
        <v>103</v>
      </c>
      <c r="I79" s="22">
        <v>2</v>
      </c>
      <c r="J79" s="22">
        <v>8</v>
      </c>
      <c r="K79" s="22">
        <v>2</v>
      </c>
      <c r="L79" s="22">
        <v>8</v>
      </c>
      <c r="M79" s="22">
        <v>0.39</v>
      </c>
      <c r="N79" s="32"/>
    </row>
    <row r="80" s="1" customFormat="1" ht="30" customHeight="1" spans="1:14">
      <c r="A80" s="22">
        <v>4.3</v>
      </c>
      <c r="B80" s="33" t="s">
        <v>232</v>
      </c>
      <c r="C80" s="33" t="s">
        <v>235</v>
      </c>
      <c r="D80" s="32">
        <v>160</v>
      </c>
      <c r="E80" s="32" t="s">
        <v>230</v>
      </c>
      <c r="F80" s="32" t="s">
        <v>59</v>
      </c>
      <c r="G80" s="32" t="s">
        <v>145</v>
      </c>
      <c r="H80" s="22" t="s">
        <v>95</v>
      </c>
      <c r="I80" s="22">
        <v>3</v>
      </c>
      <c r="J80" s="22">
        <v>14</v>
      </c>
      <c r="K80" s="22">
        <v>3</v>
      </c>
      <c r="L80" s="22">
        <v>14</v>
      </c>
      <c r="M80" s="22">
        <v>0.208</v>
      </c>
      <c r="N80" s="32"/>
    </row>
    <row r="81" s="1" customFormat="1" ht="30" customHeight="1" spans="1:14">
      <c r="A81" s="22">
        <v>4.4</v>
      </c>
      <c r="B81" s="33" t="s">
        <v>232</v>
      </c>
      <c r="C81" s="33" t="s">
        <v>236</v>
      </c>
      <c r="D81" s="32">
        <v>50</v>
      </c>
      <c r="E81" s="32" t="s">
        <v>230</v>
      </c>
      <c r="F81" s="32" t="s">
        <v>59</v>
      </c>
      <c r="G81" s="32" t="s">
        <v>145</v>
      </c>
      <c r="H81" s="22" t="s">
        <v>92</v>
      </c>
      <c r="I81" s="22">
        <v>1</v>
      </c>
      <c r="J81" s="22">
        <v>4</v>
      </c>
      <c r="K81" s="22">
        <v>1</v>
      </c>
      <c r="L81" s="22">
        <v>4</v>
      </c>
      <c r="M81" s="22">
        <v>0.065</v>
      </c>
      <c r="N81" s="32"/>
    </row>
    <row r="82" s="1" customFormat="1" ht="30" customHeight="1" spans="1:14">
      <c r="A82" s="22">
        <v>4.5</v>
      </c>
      <c r="B82" s="33" t="s">
        <v>232</v>
      </c>
      <c r="C82" s="33" t="s">
        <v>237</v>
      </c>
      <c r="D82" s="32">
        <v>200</v>
      </c>
      <c r="E82" s="32" t="s">
        <v>230</v>
      </c>
      <c r="F82" s="32" t="s">
        <v>59</v>
      </c>
      <c r="G82" s="22" t="s">
        <v>197</v>
      </c>
      <c r="H82" s="22" t="s">
        <v>198</v>
      </c>
      <c r="I82" s="22">
        <v>1</v>
      </c>
      <c r="J82" s="22">
        <v>3</v>
      </c>
      <c r="K82" s="22">
        <v>1</v>
      </c>
      <c r="L82" s="22">
        <v>3</v>
      </c>
      <c r="M82" s="22">
        <v>0.26</v>
      </c>
      <c r="N82" s="32"/>
    </row>
    <row r="83" s="1" customFormat="1" ht="30" customHeight="1" spans="1:14">
      <c r="A83" s="22">
        <v>4.6</v>
      </c>
      <c r="B83" s="33" t="s">
        <v>232</v>
      </c>
      <c r="C83" s="33" t="s">
        <v>238</v>
      </c>
      <c r="D83" s="32">
        <v>100</v>
      </c>
      <c r="E83" s="32" t="s">
        <v>230</v>
      </c>
      <c r="F83" s="32" t="s">
        <v>59</v>
      </c>
      <c r="G83" s="22" t="s">
        <v>201</v>
      </c>
      <c r="H83" s="22" t="s">
        <v>202</v>
      </c>
      <c r="I83" s="22">
        <v>1</v>
      </c>
      <c r="J83" s="22">
        <v>2</v>
      </c>
      <c r="K83" s="22">
        <v>1</v>
      </c>
      <c r="L83" s="22">
        <v>2</v>
      </c>
      <c r="M83" s="22">
        <v>0.13</v>
      </c>
      <c r="N83" s="32"/>
    </row>
    <row r="84" s="2" customFormat="1" ht="30" customHeight="1" spans="1:14">
      <c r="A84" s="12"/>
      <c r="B84" s="14" t="s">
        <v>66</v>
      </c>
      <c r="C84" s="14"/>
      <c r="D84" s="14"/>
      <c r="E84" s="14"/>
      <c r="F84" s="14"/>
      <c r="G84" s="27"/>
      <c r="H84" s="27"/>
      <c r="I84" s="27"/>
      <c r="J84" s="27"/>
      <c r="K84" s="27"/>
      <c r="L84" s="27"/>
      <c r="M84" s="27">
        <f>M85+M88+M97</f>
        <v>253</v>
      </c>
      <c r="N84" s="14"/>
    </row>
    <row r="85" s="2" customFormat="1" ht="25" customHeight="1" spans="1:14">
      <c r="A85" s="41"/>
      <c r="B85" s="41" t="s">
        <v>239</v>
      </c>
      <c r="C85" s="42" t="s">
        <v>68</v>
      </c>
      <c r="D85" s="42">
        <v>2</v>
      </c>
      <c r="E85" s="42" t="s">
        <v>240</v>
      </c>
      <c r="F85" s="42"/>
      <c r="G85" s="43"/>
      <c r="H85" s="43"/>
      <c r="I85" s="43">
        <f>I86+I87</f>
        <v>104</v>
      </c>
      <c r="J85" s="43">
        <f>J86+J87</f>
        <v>488</v>
      </c>
      <c r="K85" s="43"/>
      <c r="L85" s="43"/>
      <c r="M85" s="43">
        <v>19</v>
      </c>
      <c r="N85" s="42"/>
    </row>
    <row r="86" s="1" customFormat="1" ht="30" customHeight="1" spans="1:14">
      <c r="A86" s="44">
        <v>1.1</v>
      </c>
      <c r="B86" s="45" t="s">
        <v>70</v>
      </c>
      <c r="C86" s="45" t="s">
        <v>71</v>
      </c>
      <c r="D86" s="45">
        <v>1</v>
      </c>
      <c r="E86" s="45" t="s">
        <v>240</v>
      </c>
      <c r="F86" s="45" t="s">
        <v>74</v>
      </c>
      <c r="G86" s="44" t="s">
        <v>241</v>
      </c>
      <c r="H86" s="44" t="s">
        <v>72</v>
      </c>
      <c r="I86" s="44">
        <v>59</v>
      </c>
      <c r="J86" s="44">
        <v>277</v>
      </c>
      <c r="K86" s="44"/>
      <c r="L86" s="44"/>
      <c r="M86" s="44">
        <v>15</v>
      </c>
      <c r="N86" s="45"/>
    </row>
    <row r="87" s="1" customFormat="1" ht="30" customHeight="1" spans="1:14">
      <c r="A87" s="44">
        <v>1.2</v>
      </c>
      <c r="B87" s="45" t="s">
        <v>76</v>
      </c>
      <c r="C87" s="45" t="s">
        <v>71</v>
      </c>
      <c r="D87" s="45">
        <v>1</v>
      </c>
      <c r="E87" s="45" t="s">
        <v>240</v>
      </c>
      <c r="F87" s="45" t="s">
        <v>78</v>
      </c>
      <c r="G87" s="44" t="s">
        <v>241</v>
      </c>
      <c r="H87" s="44" t="s">
        <v>77</v>
      </c>
      <c r="I87" s="44">
        <v>45</v>
      </c>
      <c r="J87" s="44">
        <v>211</v>
      </c>
      <c r="K87" s="44"/>
      <c r="L87" s="44"/>
      <c r="M87" s="44">
        <v>4</v>
      </c>
      <c r="N87" s="45"/>
    </row>
    <row r="88" s="2" customFormat="1" ht="30" customHeight="1" spans="1:14">
      <c r="A88" s="41"/>
      <c r="B88" s="42" t="s">
        <v>242</v>
      </c>
      <c r="C88" s="42" t="s">
        <v>81</v>
      </c>
      <c r="D88" s="42">
        <f>D89+D90+D91+D92+D94+D95+D96</f>
        <v>185</v>
      </c>
      <c r="E88" s="42" t="s">
        <v>243</v>
      </c>
      <c r="F88" s="42"/>
      <c r="G88" s="43"/>
      <c r="H88" s="43"/>
      <c r="I88" s="42">
        <f>I89+I90+I91+I92+I94+I95+I96+I93</f>
        <v>438</v>
      </c>
      <c r="J88" s="42">
        <f>J89+J90+J91+J92+J94+J95+J96+J93</f>
        <v>1800</v>
      </c>
      <c r="K88" s="42">
        <f t="shared" ref="I88:L88" si="7">K89+K90+K91+K92+K94+K95+K96</f>
        <v>18</v>
      </c>
      <c r="L88" s="42">
        <f t="shared" si="7"/>
        <v>71</v>
      </c>
      <c r="M88" s="43">
        <v>82</v>
      </c>
      <c r="N88" s="47"/>
    </row>
    <row r="89" s="34" customFormat="1" ht="30" customHeight="1" spans="1:14">
      <c r="A89" s="22">
        <v>2.1</v>
      </c>
      <c r="B89" s="46" t="s">
        <v>83</v>
      </c>
      <c r="C89" s="45" t="s">
        <v>84</v>
      </c>
      <c r="D89" s="45">
        <v>5</v>
      </c>
      <c r="E89" s="45" t="s">
        <v>243</v>
      </c>
      <c r="F89" s="45" t="s">
        <v>86</v>
      </c>
      <c r="G89" s="44" t="s">
        <v>241</v>
      </c>
      <c r="H89" s="44" t="s">
        <v>85</v>
      </c>
      <c r="I89" s="44">
        <v>7</v>
      </c>
      <c r="J89" s="44">
        <v>29</v>
      </c>
      <c r="K89" s="44"/>
      <c r="L89" s="44"/>
      <c r="M89" s="44">
        <v>2</v>
      </c>
      <c r="N89" s="48"/>
    </row>
    <row r="90" s="34" customFormat="1" ht="30" customHeight="1" spans="1:14">
      <c r="A90" s="22">
        <v>2.2</v>
      </c>
      <c r="B90" s="46" t="s">
        <v>88</v>
      </c>
      <c r="C90" s="45" t="s">
        <v>89</v>
      </c>
      <c r="D90" s="45">
        <v>30</v>
      </c>
      <c r="E90" s="45" t="s">
        <v>243</v>
      </c>
      <c r="F90" s="45" t="s">
        <v>86</v>
      </c>
      <c r="G90" s="44" t="s">
        <v>241</v>
      </c>
      <c r="H90" s="44" t="s">
        <v>72</v>
      </c>
      <c r="I90" s="44">
        <v>59</v>
      </c>
      <c r="J90" s="44">
        <v>277</v>
      </c>
      <c r="K90" s="44"/>
      <c r="L90" s="44"/>
      <c r="M90" s="44">
        <v>12</v>
      </c>
      <c r="N90" s="48"/>
    </row>
    <row r="91" s="34" customFormat="1" ht="30" customHeight="1" spans="1:14">
      <c r="A91" s="22">
        <v>2.3</v>
      </c>
      <c r="B91" s="46" t="s">
        <v>90</v>
      </c>
      <c r="C91" s="45" t="s">
        <v>91</v>
      </c>
      <c r="D91" s="45">
        <v>40</v>
      </c>
      <c r="E91" s="45" t="s">
        <v>243</v>
      </c>
      <c r="F91" s="45" t="s">
        <v>86</v>
      </c>
      <c r="G91" s="44" t="s">
        <v>241</v>
      </c>
      <c r="H91" s="44" t="s">
        <v>92</v>
      </c>
      <c r="I91" s="44">
        <v>44</v>
      </c>
      <c r="J91" s="44">
        <v>182</v>
      </c>
      <c r="K91" s="44">
        <v>2</v>
      </c>
      <c r="L91" s="44">
        <v>9</v>
      </c>
      <c r="M91" s="44">
        <v>16</v>
      </c>
      <c r="N91" s="48"/>
    </row>
    <row r="92" s="34" customFormat="1" ht="30" customHeight="1" spans="1:14">
      <c r="A92" s="22">
        <v>2.4</v>
      </c>
      <c r="B92" s="46" t="s">
        <v>93</v>
      </c>
      <c r="C92" s="45" t="s">
        <v>94</v>
      </c>
      <c r="D92" s="45">
        <v>20</v>
      </c>
      <c r="E92" s="45" t="s">
        <v>243</v>
      </c>
      <c r="F92" s="45" t="s">
        <v>86</v>
      </c>
      <c r="G92" s="44" t="s">
        <v>241</v>
      </c>
      <c r="H92" s="44" t="s">
        <v>95</v>
      </c>
      <c r="I92" s="44">
        <v>35</v>
      </c>
      <c r="J92" s="44">
        <v>142</v>
      </c>
      <c r="K92" s="44">
        <v>3</v>
      </c>
      <c r="L92" s="44">
        <v>14</v>
      </c>
      <c r="M92" s="44">
        <v>8</v>
      </c>
      <c r="N92" s="48"/>
    </row>
    <row r="93" s="34" customFormat="1" ht="30" customHeight="1" spans="1:14">
      <c r="A93" s="22">
        <v>2.5</v>
      </c>
      <c r="B93" s="46" t="s">
        <v>96</v>
      </c>
      <c r="C93" s="45" t="s">
        <v>94</v>
      </c>
      <c r="D93" s="45">
        <v>20</v>
      </c>
      <c r="E93" s="45" t="s">
        <v>243</v>
      </c>
      <c r="F93" s="45" t="s">
        <v>86</v>
      </c>
      <c r="G93" s="44" t="s">
        <v>241</v>
      </c>
      <c r="H93" s="44" t="s">
        <v>97</v>
      </c>
      <c r="I93" s="44">
        <v>34</v>
      </c>
      <c r="J93" s="44">
        <v>141</v>
      </c>
      <c r="K93" s="44"/>
      <c r="L93" s="44"/>
      <c r="M93" s="44">
        <v>8</v>
      </c>
      <c r="N93" s="48"/>
    </row>
    <row r="94" s="34" customFormat="1" ht="30" customHeight="1" spans="1:14">
      <c r="A94" s="22">
        <v>2.6</v>
      </c>
      <c r="B94" s="46" t="s">
        <v>98</v>
      </c>
      <c r="C94" s="45" t="s">
        <v>89</v>
      </c>
      <c r="D94" s="45">
        <v>30</v>
      </c>
      <c r="E94" s="45" t="s">
        <v>243</v>
      </c>
      <c r="F94" s="45" t="s">
        <v>86</v>
      </c>
      <c r="G94" s="44" t="s">
        <v>241</v>
      </c>
      <c r="H94" s="44" t="s">
        <v>99</v>
      </c>
      <c r="I94" s="44">
        <v>78</v>
      </c>
      <c r="J94" s="44">
        <v>385</v>
      </c>
      <c r="K94" s="44"/>
      <c r="L94" s="44"/>
      <c r="M94" s="44">
        <v>12</v>
      </c>
      <c r="N94" s="48"/>
    </row>
    <row r="95" s="34" customFormat="1" ht="30" customHeight="1" spans="1:14">
      <c r="A95" s="22">
        <v>2.7</v>
      </c>
      <c r="B95" s="46" t="s">
        <v>100</v>
      </c>
      <c r="C95" s="45" t="s">
        <v>89</v>
      </c>
      <c r="D95" s="45">
        <v>30</v>
      </c>
      <c r="E95" s="45" t="s">
        <v>243</v>
      </c>
      <c r="F95" s="45" t="s">
        <v>86</v>
      </c>
      <c r="G95" s="44" t="s">
        <v>241</v>
      </c>
      <c r="H95" s="44" t="s">
        <v>101</v>
      </c>
      <c r="I95" s="44">
        <v>50</v>
      </c>
      <c r="J95" s="44">
        <v>169</v>
      </c>
      <c r="K95" s="44">
        <v>3</v>
      </c>
      <c r="L95" s="44">
        <v>10</v>
      </c>
      <c r="M95" s="44">
        <v>12</v>
      </c>
      <c r="N95" s="48"/>
    </row>
    <row r="96" s="34" customFormat="1" ht="30" customHeight="1" spans="1:14">
      <c r="A96" s="22">
        <v>2.8</v>
      </c>
      <c r="B96" s="46" t="s">
        <v>102</v>
      </c>
      <c r="C96" s="45" t="s">
        <v>89</v>
      </c>
      <c r="D96" s="45">
        <v>30</v>
      </c>
      <c r="E96" s="45" t="s">
        <v>243</v>
      </c>
      <c r="F96" s="45" t="s">
        <v>86</v>
      </c>
      <c r="G96" s="44" t="s">
        <v>241</v>
      </c>
      <c r="H96" s="44" t="s">
        <v>103</v>
      </c>
      <c r="I96" s="44">
        <v>131</v>
      </c>
      <c r="J96" s="44">
        <v>475</v>
      </c>
      <c r="K96" s="44">
        <v>10</v>
      </c>
      <c r="L96" s="44">
        <v>38</v>
      </c>
      <c r="M96" s="44">
        <v>12</v>
      </c>
      <c r="N96" s="48"/>
    </row>
    <row r="97" s="34" customFormat="1" ht="45" customHeight="1" spans="1:14">
      <c r="A97" s="41"/>
      <c r="B97" s="41" t="s">
        <v>244</v>
      </c>
      <c r="C97" s="41" t="s">
        <v>106</v>
      </c>
      <c r="D97" s="41">
        <v>3</v>
      </c>
      <c r="E97" s="41" t="s">
        <v>240</v>
      </c>
      <c r="F97" s="41"/>
      <c r="G97" s="41"/>
      <c r="H97" s="41"/>
      <c r="I97" s="41">
        <f>I98+I99+I100</f>
        <v>191</v>
      </c>
      <c r="J97" s="41">
        <f>J98+J99+J100</f>
        <v>999</v>
      </c>
      <c r="K97" s="41"/>
      <c r="L97" s="41"/>
      <c r="M97" s="41">
        <f>M98+M99+M100</f>
        <v>152</v>
      </c>
      <c r="N97" s="41"/>
    </row>
    <row r="98" s="34" customFormat="1" ht="45" customHeight="1" spans="1:14">
      <c r="A98" s="22">
        <v>3.1</v>
      </c>
      <c r="B98" s="46" t="s">
        <v>108</v>
      </c>
      <c r="C98" s="45" t="s">
        <v>109</v>
      </c>
      <c r="D98" s="45">
        <v>1</v>
      </c>
      <c r="E98" s="45" t="s">
        <v>240</v>
      </c>
      <c r="F98" s="45" t="s">
        <v>111</v>
      </c>
      <c r="G98" s="44" t="s">
        <v>241</v>
      </c>
      <c r="H98" s="44" t="s">
        <v>110</v>
      </c>
      <c r="I98" s="44">
        <v>69</v>
      </c>
      <c r="J98" s="44">
        <v>367</v>
      </c>
      <c r="K98" s="44"/>
      <c r="L98" s="44"/>
      <c r="M98" s="44">
        <v>26</v>
      </c>
      <c r="N98" s="48"/>
    </row>
    <row r="99" s="34" customFormat="1" ht="45" customHeight="1" spans="1:14">
      <c r="A99" s="22">
        <v>3.2</v>
      </c>
      <c r="B99" s="46" t="s">
        <v>112</v>
      </c>
      <c r="C99" s="45" t="s">
        <v>109</v>
      </c>
      <c r="D99" s="45">
        <v>1</v>
      </c>
      <c r="E99" s="45" t="s">
        <v>240</v>
      </c>
      <c r="F99" s="45" t="s">
        <v>111</v>
      </c>
      <c r="G99" s="44" t="s">
        <v>241</v>
      </c>
      <c r="H99" s="44" t="s">
        <v>113</v>
      </c>
      <c r="I99" s="44">
        <v>44</v>
      </c>
      <c r="J99" s="44">
        <v>233</v>
      </c>
      <c r="K99" s="44"/>
      <c r="L99" s="44"/>
      <c r="M99" s="44">
        <v>26</v>
      </c>
      <c r="N99" s="48"/>
    </row>
    <row r="100" s="35" customFormat="1" ht="81" customHeight="1" spans="1:14">
      <c r="A100" s="22">
        <v>3.3</v>
      </c>
      <c r="B100" s="45" t="s">
        <v>114</v>
      </c>
      <c r="C100" s="45" t="s">
        <v>115</v>
      </c>
      <c r="D100" s="45">
        <v>1</v>
      </c>
      <c r="E100" s="45" t="s">
        <v>240</v>
      </c>
      <c r="F100" s="45" t="s">
        <v>245</v>
      </c>
      <c r="G100" s="22" t="s">
        <v>246</v>
      </c>
      <c r="H100" s="44" t="s">
        <v>116</v>
      </c>
      <c r="I100" s="22">
        <v>78</v>
      </c>
      <c r="J100" s="22">
        <v>399</v>
      </c>
      <c r="K100" s="22"/>
      <c r="L100" s="22"/>
      <c r="M100" s="44">
        <v>100</v>
      </c>
      <c r="N100" s="48"/>
    </row>
    <row r="101" s="1" customFormat="1" ht="25" customHeight="1" spans="1:14">
      <c r="A101" s="29" t="s">
        <v>247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</row>
    <row r="102" s="1" customFormat="1" ht="19" customHeight="1" spans="1:14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</row>
  </sheetData>
  <mergeCells count="12">
    <mergeCell ref="A1:N1"/>
    <mergeCell ref="G2:H2"/>
    <mergeCell ref="I2:L2"/>
    <mergeCell ref="A2:A3"/>
    <mergeCell ref="B2:B3"/>
    <mergeCell ref="C2:C3"/>
    <mergeCell ref="D2:D3"/>
    <mergeCell ref="E2:E3"/>
    <mergeCell ref="F2:F3"/>
    <mergeCell ref="M2:M3"/>
    <mergeCell ref="N2:N3"/>
    <mergeCell ref="A101:N102"/>
  </mergeCells>
  <pageMargins left="0.786805555555556" right="0.786805555555556" top="0.786805555555556" bottom="0.590277777777778" header="0.511805555555556" footer="0.511805555555556"/>
  <pageSetup paperSize="9" orientation="landscape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75"/>
  <sheetViews>
    <sheetView view="pageBreakPreview" zoomScaleNormal="100" zoomScaleSheetLayoutView="100" topLeftCell="A59" workbookViewId="0">
      <selection activeCell="A47" sqref="A47"/>
    </sheetView>
  </sheetViews>
  <sheetFormatPr defaultColWidth="9" defaultRowHeight="14.25"/>
  <cols>
    <col min="1" max="1" width="7.73333333333333" style="1" customWidth="1"/>
    <col min="2" max="2" width="11" style="3" customWidth="1"/>
    <col min="3" max="3" width="20.875" style="3" customWidth="1"/>
    <col min="4" max="4" width="6.25" style="3" customWidth="1"/>
    <col min="5" max="5" width="6.5" style="3" customWidth="1"/>
    <col min="6" max="6" width="8.88333333333333" style="3" customWidth="1"/>
    <col min="7" max="7" width="9.30833333333333" style="3" customWidth="1"/>
    <col min="8" max="8" width="8.75" style="1" customWidth="1"/>
    <col min="9" max="12" width="7" style="4" customWidth="1"/>
    <col min="13" max="13" width="10.25" style="5" customWidth="1"/>
    <col min="14" max="14" width="12" style="1" customWidth="1"/>
    <col min="15" max="16364" width="9" style="1"/>
  </cols>
  <sheetData>
    <row r="1" s="1" customFormat="1" ht="28.5" spans="1:14">
      <c r="A1" s="6" t="s">
        <v>248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2" customFormat="1" ht="18" customHeight="1" spans="1:14">
      <c r="A2" s="7" t="s">
        <v>3</v>
      </c>
      <c r="B2" s="7" t="s">
        <v>5</v>
      </c>
      <c r="C2" s="7" t="s">
        <v>6</v>
      </c>
      <c r="D2" s="8" t="s">
        <v>125</v>
      </c>
      <c r="E2" s="8" t="s">
        <v>126</v>
      </c>
      <c r="F2" s="8" t="s">
        <v>127</v>
      </c>
      <c r="G2" s="7" t="s">
        <v>7</v>
      </c>
      <c r="H2" s="7"/>
      <c r="I2" s="7" t="s">
        <v>128</v>
      </c>
      <c r="J2" s="7"/>
      <c r="K2" s="7"/>
      <c r="L2" s="7"/>
      <c r="M2" s="7" t="s">
        <v>129</v>
      </c>
      <c r="N2" s="7" t="s">
        <v>19</v>
      </c>
    </row>
    <row r="3" s="2" customFormat="1" ht="47" customHeight="1" spans="1:14">
      <c r="A3" s="7"/>
      <c r="B3" s="7"/>
      <c r="C3" s="7"/>
      <c r="D3" s="9"/>
      <c r="E3" s="9"/>
      <c r="F3" s="9"/>
      <c r="G3" s="7" t="s">
        <v>130</v>
      </c>
      <c r="H3" s="7" t="s">
        <v>131</v>
      </c>
      <c r="I3" s="7" t="s">
        <v>132</v>
      </c>
      <c r="J3" s="7" t="s">
        <v>133</v>
      </c>
      <c r="K3" s="7" t="s">
        <v>134</v>
      </c>
      <c r="L3" s="7" t="s">
        <v>135</v>
      </c>
      <c r="M3" s="7"/>
      <c r="N3" s="7"/>
    </row>
    <row r="4" s="2" customFormat="1" ht="18" customHeight="1" spans="1:14">
      <c r="A4" s="10" t="s">
        <v>136</v>
      </c>
      <c r="B4" s="11"/>
      <c r="C4" s="11"/>
      <c r="D4" s="11"/>
      <c r="E4" s="11"/>
      <c r="F4" s="11"/>
      <c r="G4" s="11"/>
      <c r="H4" s="10"/>
      <c r="I4" s="10"/>
      <c r="J4" s="10"/>
      <c r="K4" s="10"/>
      <c r="L4" s="10"/>
      <c r="M4" s="10">
        <f>M5</f>
        <v>17.613</v>
      </c>
      <c r="N4" s="10"/>
    </row>
    <row r="5" s="2" customFormat="1" ht="30" customHeight="1" spans="1:14">
      <c r="A5" s="12"/>
      <c r="B5" s="13" t="s">
        <v>24</v>
      </c>
      <c r="C5" s="14"/>
      <c r="D5" s="14"/>
      <c r="E5" s="14"/>
      <c r="F5" s="14"/>
      <c r="G5" s="15"/>
      <c r="H5" s="15"/>
      <c r="I5" s="27"/>
      <c r="J5" s="27"/>
      <c r="K5" s="27"/>
      <c r="L5" s="27"/>
      <c r="M5" s="27">
        <f>M6+M47</f>
        <v>17.613</v>
      </c>
      <c r="N5" s="14"/>
    </row>
    <row r="6" s="1" customFormat="1" ht="30" customHeight="1" spans="1:14">
      <c r="A6" s="16"/>
      <c r="B6" s="17" t="s">
        <v>25</v>
      </c>
      <c r="C6" s="18"/>
      <c r="D6" s="18">
        <f>D7+D19+D29+D44</f>
        <v>352.7</v>
      </c>
      <c r="E6" s="18" t="s">
        <v>137</v>
      </c>
      <c r="F6" s="18"/>
      <c r="G6" s="19"/>
      <c r="H6" s="19"/>
      <c r="I6" s="24"/>
      <c r="J6" s="24"/>
      <c r="K6" s="24"/>
      <c r="L6" s="24"/>
      <c r="M6" s="18">
        <f>M7+M19+M29+M44</f>
        <v>3.967</v>
      </c>
      <c r="N6" s="18"/>
    </row>
    <row r="7" s="1" customFormat="1" ht="30" customHeight="1" spans="1:14">
      <c r="A7" s="30">
        <v>1</v>
      </c>
      <c r="B7" s="20" t="s">
        <v>138</v>
      </c>
      <c r="C7" s="20" t="s">
        <v>45</v>
      </c>
      <c r="D7" s="20">
        <f>D8+D9+D10+D11+D12+D13+D14+D15+D16+D17+D18</f>
        <v>128.6</v>
      </c>
      <c r="E7" s="20" t="s">
        <v>137</v>
      </c>
      <c r="F7" s="20" t="s">
        <v>32</v>
      </c>
      <c r="G7" s="20"/>
      <c r="H7" s="20"/>
      <c r="I7" s="20">
        <f t="shared" ref="I7:M7" si="0">I8+I9+I10+I11+I12+I13+I14+I15+I16+I17+I18</f>
        <v>49</v>
      </c>
      <c r="J7" s="20">
        <f t="shared" si="0"/>
        <v>175</v>
      </c>
      <c r="K7" s="20">
        <f t="shared" si="0"/>
        <v>49</v>
      </c>
      <c r="L7" s="20">
        <f t="shared" si="0"/>
        <v>175</v>
      </c>
      <c r="M7" s="20">
        <f t="shared" si="0"/>
        <v>1.286</v>
      </c>
      <c r="N7" s="20"/>
    </row>
    <row r="8" s="1" customFormat="1" ht="30" customHeight="1" spans="1:14">
      <c r="A8" s="31">
        <v>1.1</v>
      </c>
      <c r="B8" s="22" t="s">
        <v>138</v>
      </c>
      <c r="C8" s="22" t="s">
        <v>139</v>
      </c>
      <c r="D8" s="22">
        <v>41.8</v>
      </c>
      <c r="E8" s="22" t="s">
        <v>137</v>
      </c>
      <c r="F8" s="22" t="s">
        <v>32</v>
      </c>
      <c r="G8" s="22" t="s">
        <v>140</v>
      </c>
      <c r="H8" s="22" t="s">
        <v>141</v>
      </c>
      <c r="I8" s="22">
        <v>22</v>
      </c>
      <c r="J8" s="22">
        <v>80</v>
      </c>
      <c r="K8" s="22">
        <v>22</v>
      </c>
      <c r="L8" s="22">
        <v>80</v>
      </c>
      <c r="M8" s="22">
        <v>0.418</v>
      </c>
      <c r="N8" s="22"/>
    </row>
    <row r="9" s="1" customFormat="1" ht="30" customHeight="1" spans="1:14">
      <c r="A9" s="31">
        <v>1.2</v>
      </c>
      <c r="B9" s="22" t="s">
        <v>138</v>
      </c>
      <c r="C9" s="22" t="s">
        <v>142</v>
      </c>
      <c r="D9" s="22">
        <v>31</v>
      </c>
      <c r="E9" s="22" t="s">
        <v>137</v>
      </c>
      <c r="F9" s="22" t="s">
        <v>32</v>
      </c>
      <c r="G9" s="22" t="s">
        <v>140</v>
      </c>
      <c r="H9" s="22" t="s">
        <v>143</v>
      </c>
      <c r="I9" s="22">
        <v>9</v>
      </c>
      <c r="J9" s="22">
        <v>31</v>
      </c>
      <c r="K9" s="22">
        <v>9</v>
      </c>
      <c r="L9" s="22">
        <v>31</v>
      </c>
      <c r="M9" s="22">
        <v>0.31</v>
      </c>
      <c r="N9" s="22"/>
    </row>
    <row r="10" s="1" customFormat="1" ht="30" customHeight="1" spans="1:14">
      <c r="A10" s="31">
        <v>1.3</v>
      </c>
      <c r="B10" s="22" t="s">
        <v>138</v>
      </c>
      <c r="C10" s="22" t="s">
        <v>144</v>
      </c>
      <c r="D10" s="22">
        <v>23.4</v>
      </c>
      <c r="E10" s="22" t="s">
        <v>137</v>
      </c>
      <c r="F10" s="22" t="s">
        <v>32</v>
      </c>
      <c r="G10" s="22" t="s">
        <v>145</v>
      </c>
      <c r="H10" s="22" t="s">
        <v>103</v>
      </c>
      <c r="I10" s="22">
        <v>8</v>
      </c>
      <c r="J10" s="22">
        <v>31</v>
      </c>
      <c r="K10" s="22">
        <v>8</v>
      </c>
      <c r="L10" s="22">
        <v>31</v>
      </c>
      <c r="M10" s="22">
        <v>0.234</v>
      </c>
      <c r="N10" s="22"/>
    </row>
    <row r="11" s="1" customFormat="1" ht="30" customHeight="1" spans="1:14">
      <c r="A11" s="31">
        <v>1.4</v>
      </c>
      <c r="B11" s="22" t="s">
        <v>138</v>
      </c>
      <c r="C11" s="22" t="s">
        <v>146</v>
      </c>
      <c r="D11" s="22">
        <v>1</v>
      </c>
      <c r="E11" s="22" t="s">
        <v>137</v>
      </c>
      <c r="F11" s="22" t="s">
        <v>32</v>
      </c>
      <c r="G11" s="22" t="s">
        <v>145</v>
      </c>
      <c r="H11" s="22" t="s">
        <v>92</v>
      </c>
      <c r="I11" s="22">
        <v>1</v>
      </c>
      <c r="J11" s="22">
        <v>5</v>
      </c>
      <c r="K11" s="22">
        <v>1</v>
      </c>
      <c r="L11" s="22">
        <v>5</v>
      </c>
      <c r="M11" s="22">
        <v>0.01</v>
      </c>
      <c r="N11" s="22"/>
    </row>
    <row r="12" s="1" customFormat="1" ht="30" customHeight="1" spans="1:14">
      <c r="A12" s="31">
        <v>1.5</v>
      </c>
      <c r="B12" s="22" t="s">
        <v>138</v>
      </c>
      <c r="C12" s="22" t="s">
        <v>147</v>
      </c>
      <c r="D12" s="22">
        <v>4</v>
      </c>
      <c r="E12" s="22" t="s">
        <v>137</v>
      </c>
      <c r="F12" s="22" t="s">
        <v>32</v>
      </c>
      <c r="G12" s="22" t="s">
        <v>148</v>
      </c>
      <c r="H12" s="22" t="s">
        <v>149</v>
      </c>
      <c r="I12" s="22">
        <v>1</v>
      </c>
      <c r="J12" s="22">
        <v>1</v>
      </c>
      <c r="K12" s="22">
        <v>1</v>
      </c>
      <c r="L12" s="22">
        <v>1</v>
      </c>
      <c r="M12" s="22">
        <v>0.04</v>
      </c>
      <c r="N12" s="22"/>
    </row>
    <row r="13" s="1" customFormat="1" ht="30" customHeight="1" spans="1:14">
      <c r="A13" s="31">
        <v>1.6</v>
      </c>
      <c r="B13" s="22" t="s">
        <v>138</v>
      </c>
      <c r="C13" s="22" t="s">
        <v>150</v>
      </c>
      <c r="D13" s="22">
        <v>3</v>
      </c>
      <c r="E13" s="22" t="s">
        <v>137</v>
      </c>
      <c r="F13" s="22" t="s">
        <v>32</v>
      </c>
      <c r="G13" s="22" t="s">
        <v>148</v>
      </c>
      <c r="H13" s="22" t="s">
        <v>151</v>
      </c>
      <c r="I13" s="22">
        <v>2</v>
      </c>
      <c r="J13" s="22">
        <v>5</v>
      </c>
      <c r="K13" s="22">
        <v>2</v>
      </c>
      <c r="L13" s="22">
        <v>5</v>
      </c>
      <c r="M13" s="22">
        <v>0.03</v>
      </c>
      <c r="N13" s="22"/>
    </row>
    <row r="14" s="1" customFormat="1" ht="30" customHeight="1" spans="1:14">
      <c r="A14" s="31">
        <v>1.7</v>
      </c>
      <c r="B14" s="22" t="s">
        <v>138</v>
      </c>
      <c r="C14" s="22" t="s">
        <v>152</v>
      </c>
      <c r="D14" s="22">
        <v>2.3</v>
      </c>
      <c r="E14" s="22" t="s">
        <v>137</v>
      </c>
      <c r="F14" s="22" t="s">
        <v>32</v>
      </c>
      <c r="G14" s="22" t="s">
        <v>148</v>
      </c>
      <c r="H14" s="22" t="s">
        <v>153</v>
      </c>
      <c r="I14" s="22">
        <v>1</v>
      </c>
      <c r="J14" s="22">
        <v>4</v>
      </c>
      <c r="K14" s="22">
        <v>1</v>
      </c>
      <c r="L14" s="22">
        <v>4</v>
      </c>
      <c r="M14" s="22">
        <v>0.023</v>
      </c>
      <c r="N14" s="22"/>
    </row>
    <row r="15" s="1" customFormat="1" ht="30" customHeight="1" spans="1:14">
      <c r="A15" s="31">
        <v>1.8</v>
      </c>
      <c r="B15" s="22" t="s">
        <v>138</v>
      </c>
      <c r="C15" s="22" t="s">
        <v>154</v>
      </c>
      <c r="D15" s="22">
        <v>1</v>
      </c>
      <c r="E15" s="22" t="s">
        <v>137</v>
      </c>
      <c r="F15" s="22" t="s">
        <v>32</v>
      </c>
      <c r="G15" s="22" t="s">
        <v>155</v>
      </c>
      <c r="H15" s="22" t="s">
        <v>156</v>
      </c>
      <c r="I15" s="22">
        <v>1</v>
      </c>
      <c r="J15" s="22">
        <v>3</v>
      </c>
      <c r="K15" s="22">
        <v>1</v>
      </c>
      <c r="L15" s="22">
        <v>3</v>
      </c>
      <c r="M15" s="22">
        <v>0.01</v>
      </c>
      <c r="N15" s="22"/>
    </row>
    <row r="16" s="1" customFormat="1" ht="30" customHeight="1" spans="1:14">
      <c r="A16" s="31">
        <v>1.9</v>
      </c>
      <c r="B16" s="22" t="s">
        <v>138</v>
      </c>
      <c r="C16" s="22" t="s">
        <v>157</v>
      </c>
      <c r="D16" s="22">
        <v>1.1</v>
      </c>
      <c r="E16" s="22" t="s">
        <v>137</v>
      </c>
      <c r="F16" s="22" t="s">
        <v>32</v>
      </c>
      <c r="G16" s="22" t="s">
        <v>155</v>
      </c>
      <c r="H16" s="23" t="s">
        <v>92</v>
      </c>
      <c r="I16" s="22">
        <v>1</v>
      </c>
      <c r="J16" s="22">
        <v>4</v>
      </c>
      <c r="K16" s="22">
        <v>1</v>
      </c>
      <c r="L16" s="22">
        <v>4</v>
      </c>
      <c r="M16" s="22">
        <v>0.011</v>
      </c>
      <c r="N16" s="22"/>
    </row>
    <row r="17" s="1" customFormat="1" ht="30" customHeight="1" spans="1:14">
      <c r="A17" s="31" t="s">
        <v>158</v>
      </c>
      <c r="B17" s="22" t="s">
        <v>138</v>
      </c>
      <c r="C17" s="22" t="s">
        <v>249</v>
      </c>
      <c r="D17" s="22">
        <v>12</v>
      </c>
      <c r="E17" s="22" t="s">
        <v>137</v>
      </c>
      <c r="F17" s="22" t="s">
        <v>32</v>
      </c>
      <c r="G17" s="22" t="s">
        <v>160</v>
      </c>
      <c r="H17" s="22" t="s">
        <v>161</v>
      </c>
      <c r="I17" s="22">
        <v>2</v>
      </c>
      <c r="J17" s="22">
        <v>8</v>
      </c>
      <c r="K17" s="22">
        <v>2</v>
      </c>
      <c r="L17" s="22">
        <v>8</v>
      </c>
      <c r="M17" s="22">
        <v>0.12</v>
      </c>
      <c r="N17" s="22"/>
    </row>
    <row r="18" s="1" customFormat="1" ht="30" customHeight="1" spans="1:14">
      <c r="A18" s="31" t="s">
        <v>162</v>
      </c>
      <c r="B18" s="22" t="s">
        <v>138</v>
      </c>
      <c r="C18" s="22" t="s">
        <v>250</v>
      </c>
      <c r="D18" s="22">
        <v>8</v>
      </c>
      <c r="E18" s="22" t="s">
        <v>137</v>
      </c>
      <c r="F18" s="22" t="s">
        <v>32</v>
      </c>
      <c r="G18" s="22" t="s">
        <v>160</v>
      </c>
      <c r="H18" s="22" t="s">
        <v>164</v>
      </c>
      <c r="I18" s="22">
        <v>1</v>
      </c>
      <c r="J18" s="22">
        <v>3</v>
      </c>
      <c r="K18" s="22">
        <v>1</v>
      </c>
      <c r="L18" s="22">
        <v>3</v>
      </c>
      <c r="M18" s="22">
        <v>0.08</v>
      </c>
      <c r="N18" s="22"/>
    </row>
    <row r="19" s="1" customFormat="1" ht="30" customHeight="1" spans="1:14">
      <c r="A19" s="30">
        <v>2</v>
      </c>
      <c r="B19" s="20" t="s">
        <v>165</v>
      </c>
      <c r="C19" s="20" t="s">
        <v>251</v>
      </c>
      <c r="D19" s="20">
        <f>D20+D21+D22+D23+D24+D25+D26+D27+D28</f>
        <v>91.6</v>
      </c>
      <c r="E19" s="20" t="s">
        <v>137</v>
      </c>
      <c r="F19" s="20" t="s">
        <v>32</v>
      </c>
      <c r="G19" s="20"/>
      <c r="H19" s="20"/>
      <c r="I19" s="20">
        <f t="shared" ref="I19:M19" si="1">I20+I21+I22+I23+I24+I25+I26+I27+I28</f>
        <v>32</v>
      </c>
      <c r="J19" s="20">
        <f t="shared" si="1"/>
        <v>117</v>
      </c>
      <c r="K19" s="20">
        <f t="shared" si="1"/>
        <v>32</v>
      </c>
      <c r="L19" s="20">
        <f t="shared" si="1"/>
        <v>117</v>
      </c>
      <c r="M19" s="20">
        <f t="shared" si="1"/>
        <v>0.916</v>
      </c>
      <c r="N19" s="20"/>
    </row>
    <row r="20" s="1" customFormat="1" ht="30" customHeight="1" spans="1:14">
      <c r="A20" s="32">
        <v>2.1</v>
      </c>
      <c r="B20" s="22" t="s">
        <v>165</v>
      </c>
      <c r="C20" s="22" t="s">
        <v>166</v>
      </c>
      <c r="D20" s="22">
        <v>24.7</v>
      </c>
      <c r="E20" s="22" t="s">
        <v>137</v>
      </c>
      <c r="F20" s="22" t="s">
        <v>32</v>
      </c>
      <c r="G20" s="22" t="s">
        <v>140</v>
      </c>
      <c r="H20" s="22" t="s">
        <v>141</v>
      </c>
      <c r="I20" s="22">
        <v>11</v>
      </c>
      <c r="J20" s="22">
        <v>38</v>
      </c>
      <c r="K20" s="22">
        <v>11</v>
      </c>
      <c r="L20" s="22">
        <v>38</v>
      </c>
      <c r="M20" s="22">
        <v>0.247</v>
      </c>
      <c r="N20" s="28"/>
    </row>
    <row r="21" s="1" customFormat="1" ht="30" customHeight="1" spans="1:14">
      <c r="A21" s="32">
        <v>2.2</v>
      </c>
      <c r="B21" s="22" t="s">
        <v>165</v>
      </c>
      <c r="C21" s="22" t="s">
        <v>167</v>
      </c>
      <c r="D21" s="22">
        <v>25.5</v>
      </c>
      <c r="E21" s="22" t="s">
        <v>137</v>
      </c>
      <c r="F21" s="22" t="s">
        <v>32</v>
      </c>
      <c r="G21" s="22" t="s">
        <v>140</v>
      </c>
      <c r="H21" s="22" t="s">
        <v>143</v>
      </c>
      <c r="I21" s="22">
        <v>7</v>
      </c>
      <c r="J21" s="22">
        <v>24</v>
      </c>
      <c r="K21" s="22">
        <v>7</v>
      </c>
      <c r="L21" s="22">
        <v>24</v>
      </c>
      <c r="M21" s="22">
        <v>0.255</v>
      </c>
      <c r="N21" s="28"/>
    </row>
    <row r="22" s="1" customFormat="1" ht="30" customHeight="1" spans="1:14">
      <c r="A22" s="22">
        <v>2.3</v>
      </c>
      <c r="B22" s="22" t="s">
        <v>165</v>
      </c>
      <c r="C22" s="22" t="s">
        <v>168</v>
      </c>
      <c r="D22" s="22">
        <v>10.1</v>
      </c>
      <c r="E22" s="22" t="s">
        <v>137</v>
      </c>
      <c r="F22" s="22" t="s">
        <v>32</v>
      </c>
      <c r="G22" s="22" t="s">
        <v>145</v>
      </c>
      <c r="H22" s="22" t="s">
        <v>103</v>
      </c>
      <c r="I22" s="22">
        <v>5</v>
      </c>
      <c r="J22" s="22">
        <v>17</v>
      </c>
      <c r="K22" s="22">
        <v>5</v>
      </c>
      <c r="L22" s="22">
        <v>17</v>
      </c>
      <c r="M22" s="22">
        <v>0.101</v>
      </c>
      <c r="N22" s="22"/>
    </row>
    <row r="23" s="1" customFormat="1" ht="30" customHeight="1" spans="1:14">
      <c r="A23" s="22">
        <v>2.4</v>
      </c>
      <c r="B23" s="22" t="s">
        <v>165</v>
      </c>
      <c r="C23" s="22" t="s">
        <v>169</v>
      </c>
      <c r="D23" s="22">
        <v>7.7</v>
      </c>
      <c r="E23" s="22" t="s">
        <v>137</v>
      </c>
      <c r="F23" s="22" t="s">
        <v>32</v>
      </c>
      <c r="G23" s="22" t="s">
        <v>145</v>
      </c>
      <c r="H23" s="22" t="s">
        <v>95</v>
      </c>
      <c r="I23" s="22">
        <v>3</v>
      </c>
      <c r="J23" s="22">
        <v>14</v>
      </c>
      <c r="K23" s="22">
        <v>3</v>
      </c>
      <c r="L23" s="22">
        <v>14</v>
      </c>
      <c r="M23" s="22">
        <v>0.077</v>
      </c>
      <c r="N23" s="22"/>
    </row>
    <row r="24" s="1" customFormat="1" ht="30" customHeight="1" spans="1:14">
      <c r="A24" s="22">
        <v>2.5</v>
      </c>
      <c r="B24" s="22" t="s">
        <v>165</v>
      </c>
      <c r="C24" s="22" t="s">
        <v>170</v>
      </c>
      <c r="D24" s="22">
        <v>15.4</v>
      </c>
      <c r="E24" s="22" t="s">
        <v>137</v>
      </c>
      <c r="F24" s="22" t="s">
        <v>32</v>
      </c>
      <c r="G24" s="22" t="s">
        <v>145</v>
      </c>
      <c r="H24" s="22" t="s">
        <v>92</v>
      </c>
      <c r="I24" s="22">
        <v>2</v>
      </c>
      <c r="J24" s="22">
        <v>9</v>
      </c>
      <c r="K24" s="22">
        <v>2</v>
      </c>
      <c r="L24" s="22">
        <v>9</v>
      </c>
      <c r="M24" s="22">
        <v>0.154</v>
      </c>
      <c r="N24" s="22"/>
    </row>
    <row r="25" s="1" customFormat="1" ht="30" customHeight="1" spans="1:14">
      <c r="A25" s="22">
        <v>2.6</v>
      </c>
      <c r="B25" s="22" t="s">
        <v>165</v>
      </c>
      <c r="C25" s="22" t="s">
        <v>171</v>
      </c>
      <c r="D25" s="22">
        <v>5</v>
      </c>
      <c r="E25" s="22" t="s">
        <v>137</v>
      </c>
      <c r="F25" s="22" t="s">
        <v>32</v>
      </c>
      <c r="G25" s="22" t="s">
        <v>148</v>
      </c>
      <c r="H25" s="22" t="s">
        <v>149</v>
      </c>
      <c r="I25" s="22">
        <v>1</v>
      </c>
      <c r="J25" s="22">
        <v>4</v>
      </c>
      <c r="K25" s="22">
        <v>1</v>
      </c>
      <c r="L25" s="22">
        <v>4</v>
      </c>
      <c r="M25" s="22">
        <v>0.05</v>
      </c>
      <c r="N25" s="22"/>
    </row>
    <row r="26" s="1" customFormat="1" ht="30" customHeight="1" spans="1:14">
      <c r="A26" s="22">
        <v>2.7</v>
      </c>
      <c r="B26" s="22" t="s">
        <v>165</v>
      </c>
      <c r="C26" s="22" t="s">
        <v>154</v>
      </c>
      <c r="D26" s="22">
        <v>1</v>
      </c>
      <c r="E26" s="22" t="s">
        <v>137</v>
      </c>
      <c r="F26" s="22" t="s">
        <v>32</v>
      </c>
      <c r="G26" s="22" t="s">
        <v>148</v>
      </c>
      <c r="H26" s="22" t="s">
        <v>151</v>
      </c>
      <c r="I26" s="22">
        <v>1</v>
      </c>
      <c r="J26" s="22">
        <v>3</v>
      </c>
      <c r="K26" s="22">
        <v>1</v>
      </c>
      <c r="L26" s="22">
        <v>3</v>
      </c>
      <c r="M26" s="22">
        <v>0.01</v>
      </c>
      <c r="N26" s="22"/>
    </row>
    <row r="27" s="1" customFormat="1" ht="30" customHeight="1" spans="1:14">
      <c r="A27" s="22">
        <v>2.8</v>
      </c>
      <c r="B27" s="22" t="s">
        <v>165</v>
      </c>
      <c r="C27" s="22" t="s">
        <v>172</v>
      </c>
      <c r="D27" s="22">
        <v>1.5</v>
      </c>
      <c r="E27" s="22" t="s">
        <v>137</v>
      </c>
      <c r="F27" s="22" t="s">
        <v>32</v>
      </c>
      <c r="G27" s="22" t="s">
        <v>148</v>
      </c>
      <c r="H27" s="22" t="s">
        <v>153</v>
      </c>
      <c r="I27" s="22">
        <v>1</v>
      </c>
      <c r="J27" s="22">
        <v>4</v>
      </c>
      <c r="K27" s="22">
        <v>1</v>
      </c>
      <c r="L27" s="22">
        <v>4</v>
      </c>
      <c r="M27" s="22">
        <v>0.015</v>
      </c>
      <c r="N27" s="22"/>
    </row>
    <row r="28" s="1" customFormat="1" ht="30" customHeight="1" spans="1:14">
      <c r="A28" s="22">
        <v>2.9</v>
      </c>
      <c r="B28" s="22" t="s">
        <v>165</v>
      </c>
      <c r="C28" s="22" t="s">
        <v>173</v>
      </c>
      <c r="D28" s="22">
        <v>0.7</v>
      </c>
      <c r="E28" s="22" t="s">
        <v>137</v>
      </c>
      <c r="F28" s="22" t="s">
        <v>32</v>
      </c>
      <c r="G28" s="22" t="s">
        <v>155</v>
      </c>
      <c r="H28" s="23" t="s">
        <v>92</v>
      </c>
      <c r="I28" s="22">
        <v>1</v>
      </c>
      <c r="J28" s="22">
        <v>4</v>
      </c>
      <c r="K28" s="22">
        <v>1</v>
      </c>
      <c r="L28" s="22">
        <v>4</v>
      </c>
      <c r="M28" s="22">
        <v>0.007</v>
      </c>
      <c r="N28" s="22"/>
    </row>
    <row r="29" s="1" customFormat="1" ht="30" customHeight="1" spans="1:14">
      <c r="A29" s="30">
        <v>4</v>
      </c>
      <c r="B29" s="20" t="s">
        <v>180</v>
      </c>
      <c r="C29" s="20" t="s">
        <v>252</v>
      </c>
      <c r="D29" s="20">
        <f>D30+D31+D32+D33+D34+D35+D36+D37+D38+D39+D40+D41+D42+D43</f>
        <v>121.5</v>
      </c>
      <c r="E29" s="20" t="s">
        <v>137</v>
      </c>
      <c r="F29" s="20" t="s">
        <v>32</v>
      </c>
      <c r="G29" s="20"/>
      <c r="H29" s="20"/>
      <c r="I29" s="20">
        <f t="shared" ref="I29:M29" si="2">I30+I31+I32+I33+I34+I35+I36+I37+I38+I39+I40+I41+I42+I43</f>
        <v>45</v>
      </c>
      <c r="J29" s="20">
        <f t="shared" si="2"/>
        <v>163</v>
      </c>
      <c r="K29" s="20">
        <f t="shared" si="2"/>
        <v>45</v>
      </c>
      <c r="L29" s="20">
        <f t="shared" si="2"/>
        <v>163</v>
      </c>
      <c r="M29" s="20">
        <f t="shared" si="2"/>
        <v>1.215</v>
      </c>
      <c r="N29" s="20"/>
    </row>
    <row r="30" s="1" customFormat="1" ht="30" customHeight="1" spans="1:14">
      <c r="A30" s="22">
        <v>4.1</v>
      </c>
      <c r="B30" s="22" t="s">
        <v>180</v>
      </c>
      <c r="C30" s="22" t="s">
        <v>182</v>
      </c>
      <c r="D30" s="22">
        <v>23.9</v>
      </c>
      <c r="E30" s="22" t="s">
        <v>137</v>
      </c>
      <c r="F30" s="22" t="s">
        <v>32</v>
      </c>
      <c r="G30" s="22" t="s">
        <v>140</v>
      </c>
      <c r="H30" s="22" t="s">
        <v>141</v>
      </c>
      <c r="I30" s="22">
        <v>17</v>
      </c>
      <c r="J30" s="22">
        <v>67</v>
      </c>
      <c r="K30" s="22">
        <v>17</v>
      </c>
      <c r="L30" s="22">
        <v>67</v>
      </c>
      <c r="M30" s="22">
        <v>0.239</v>
      </c>
      <c r="N30" s="22"/>
    </row>
    <row r="31" s="1" customFormat="1" ht="30" customHeight="1" spans="1:14">
      <c r="A31" s="22">
        <v>4.2</v>
      </c>
      <c r="B31" s="22" t="s">
        <v>180</v>
      </c>
      <c r="C31" s="22" t="s">
        <v>183</v>
      </c>
      <c r="D31" s="22">
        <v>33.5</v>
      </c>
      <c r="E31" s="22" t="s">
        <v>137</v>
      </c>
      <c r="F31" s="22" t="s">
        <v>32</v>
      </c>
      <c r="G31" s="22" t="s">
        <v>140</v>
      </c>
      <c r="H31" s="22" t="s">
        <v>143</v>
      </c>
      <c r="I31" s="22">
        <v>8</v>
      </c>
      <c r="J31" s="22">
        <v>26</v>
      </c>
      <c r="K31" s="22">
        <v>8</v>
      </c>
      <c r="L31" s="22">
        <v>26</v>
      </c>
      <c r="M31" s="22">
        <v>0.335</v>
      </c>
      <c r="N31" s="22"/>
    </row>
    <row r="32" s="1" customFormat="1" ht="30" customHeight="1" spans="1:14">
      <c r="A32" s="22">
        <v>4.3</v>
      </c>
      <c r="B32" s="22" t="s">
        <v>180</v>
      </c>
      <c r="C32" s="22" t="s">
        <v>253</v>
      </c>
      <c r="D32" s="22">
        <v>5.5</v>
      </c>
      <c r="E32" s="22" t="s">
        <v>137</v>
      </c>
      <c r="F32" s="22" t="s">
        <v>32</v>
      </c>
      <c r="G32" s="22" t="s">
        <v>145</v>
      </c>
      <c r="H32" s="22" t="s">
        <v>103</v>
      </c>
      <c r="I32" s="22">
        <v>4</v>
      </c>
      <c r="J32" s="22">
        <v>16</v>
      </c>
      <c r="K32" s="22">
        <v>4</v>
      </c>
      <c r="L32" s="22">
        <v>16</v>
      </c>
      <c r="M32" s="22">
        <v>0.055</v>
      </c>
      <c r="N32" s="22"/>
    </row>
    <row r="33" s="1" customFormat="1" ht="30" customHeight="1" spans="1:14">
      <c r="A33" s="22">
        <v>4.4</v>
      </c>
      <c r="B33" s="22" t="s">
        <v>180</v>
      </c>
      <c r="C33" s="22" t="s">
        <v>254</v>
      </c>
      <c r="D33" s="22">
        <v>6.8</v>
      </c>
      <c r="E33" s="22" t="s">
        <v>137</v>
      </c>
      <c r="F33" s="22" t="s">
        <v>32</v>
      </c>
      <c r="G33" s="22" t="s">
        <v>145</v>
      </c>
      <c r="H33" s="23" t="s">
        <v>101</v>
      </c>
      <c r="I33" s="22">
        <v>2</v>
      </c>
      <c r="J33" s="22">
        <v>6</v>
      </c>
      <c r="K33" s="22">
        <v>2</v>
      </c>
      <c r="L33" s="22">
        <v>6</v>
      </c>
      <c r="M33" s="22">
        <v>0.068</v>
      </c>
      <c r="N33" s="22"/>
    </row>
    <row r="34" s="1" customFormat="1" ht="30" customHeight="1" spans="1:14">
      <c r="A34" s="22">
        <v>4.5</v>
      </c>
      <c r="B34" s="22" t="s">
        <v>180</v>
      </c>
      <c r="C34" s="22" t="s">
        <v>186</v>
      </c>
      <c r="D34" s="22">
        <v>9</v>
      </c>
      <c r="E34" s="22" t="s">
        <v>137</v>
      </c>
      <c r="F34" s="22" t="s">
        <v>32</v>
      </c>
      <c r="G34" s="22" t="s">
        <v>145</v>
      </c>
      <c r="H34" s="22" t="s">
        <v>95</v>
      </c>
      <c r="I34" s="22">
        <v>3</v>
      </c>
      <c r="J34" s="22">
        <v>14</v>
      </c>
      <c r="K34" s="22">
        <v>3</v>
      </c>
      <c r="L34" s="22">
        <v>14</v>
      </c>
      <c r="M34" s="22">
        <v>0.09</v>
      </c>
      <c r="N34" s="22"/>
    </row>
    <row r="35" s="1" customFormat="1" ht="30" customHeight="1" spans="1:14">
      <c r="A35" s="22">
        <v>4.6</v>
      </c>
      <c r="B35" s="22" t="s">
        <v>180</v>
      </c>
      <c r="C35" s="22" t="s">
        <v>187</v>
      </c>
      <c r="D35" s="22">
        <v>13</v>
      </c>
      <c r="E35" s="22" t="s">
        <v>137</v>
      </c>
      <c r="F35" s="22" t="s">
        <v>32</v>
      </c>
      <c r="G35" s="22" t="s">
        <v>145</v>
      </c>
      <c r="H35" s="22" t="s">
        <v>92</v>
      </c>
      <c r="I35" s="22">
        <v>2</v>
      </c>
      <c r="J35" s="22">
        <v>9</v>
      </c>
      <c r="K35" s="22">
        <v>2</v>
      </c>
      <c r="L35" s="22">
        <v>9</v>
      </c>
      <c r="M35" s="22">
        <v>0.13</v>
      </c>
      <c r="N35" s="22"/>
    </row>
    <row r="36" s="1" customFormat="1" ht="30" customHeight="1" spans="1:14">
      <c r="A36" s="22">
        <v>4.7</v>
      </c>
      <c r="B36" s="22" t="s">
        <v>180</v>
      </c>
      <c r="C36" s="22" t="s">
        <v>188</v>
      </c>
      <c r="D36" s="22">
        <v>2</v>
      </c>
      <c r="E36" s="22" t="s">
        <v>137</v>
      </c>
      <c r="F36" s="22" t="s">
        <v>32</v>
      </c>
      <c r="G36" s="22" t="s">
        <v>148</v>
      </c>
      <c r="H36" s="22" t="s">
        <v>149</v>
      </c>
      <c r="I36" s="22">
        <v>1</v>
      </c>
      <c r="J36" s="22">
        <v>1</v>
      </c>
      <c r="K36" s="22">
        <v>1</v>
      </c>
      <c r="L36" s="22">
        <v>1</v>
      </c>
      <c r="M36" s="22">
        <v>0.02</v>
      </c>
      <c r="N36" s="22"/>
    </row>
    <row r="37" s="1" customFormat="1" ht="30" customHeight="1" spans="1:14">
      <c r="A37" s="22">
        <v>4.8</v>
      </c>
      <c r="B37" s="22" t="s">
        <v>180</v>
      </c>
      <c r="C37" s="22" t="s">
        <v>255</v>
      </c>
      <c r="D37" s="22">
        <v>3</v>
      </c>
      <c r="E37" s="22" t="s">
        <v>137</v>
      </c>
      <c r="F37" s="22" t="s">
        <v>32</v>
      </c>
      <c r="G37" s="22" t="s">
        <v>148</v>
      </c>
      <c r="H37" s="22" t="s">
        <v>151</v>
      </c>
      <c r="I37" s="22">
        <v>2</v>
      </c>
      <c r="J37" s="22">
        <v>5</v>
      </c>
      <c r="K37" s="22">
        <v>2</v>
      </c>
      <c r="L37" s="22">
        <v>5</v>
      </c>
      <c r="M37" s="22">
        <v>0.03</v>
      </c>
      <c r="N37" s="22"/>
    </row>
    <row r="38" s="1" customFormat="1" ht="30" customHeight="1" spans="1:14">
      <c r="A38" s="22">
        <v>4.9</v>
      </c>
      <c r="B38" s="22" t="s">
        <v>180</v>
      </c>
      <c r="C38" s="22" t="s">
        <v>190</v>
      </c>
      <c r="D38" s="22">
        <v>10</v>
      </c>
      <c r="E38" s="22" t="s">
        <v>137</v>
      </c>
      <c r="F38" s="22" t="s">
        <v>32</v>
      </c>
      <c r="G38" s="22" t="s">
        <v>148</v>
      </c>
      <c r="H38" s="22" t="s">
        <v>153</v>
      </c>
      <c r="I38" s="22">
        <v>1</v>
      </c>
      <c r="J38" s="22">
        <v>4</v>
      </c>
      <c r="K38" s="22">
        <v>1</v>
      </c>
      <c r="L38" s="22">
        <v>4</v>
      </c>
      <c r="M38" s="22">
        <v>0.1</v>
      </c>
      <c r="N38" s="22"/>
    </row>
    <row r="39" s="1" customFormat="1" ht="30" customHeight="1" spans="1:14">
      <c r="A39" s="21" t="s">
        <v>191</v>
      </c>
      <c r="B39" s="22" t="s">
        <v>180</v>
      </c>
      <c r="C39" s="22" t="s">
        <v>192</v>
      </c>
      <c r="D39" s="22">
        <v>3.2</v>
      </c>
      <c r="E39" s="22" t="s">
        <v>137</v>
      </c>
      <c r="F39" s="22" t="s">
        <v>32</v>
      </c>
      <c r="G39" s="22" t="s">
        <v>155</v>
      </c>
      <c r="H39" s="23" t="s">
        <v>92</v>
      </c>
      <c r="I39" s="22">
        <v>1</v>
      </c>
      <c r="J39" s="22">
        <v>4</v>
      </c>
      <c r="K39" s="22">
        <v>1</v>
      </c>
      <c r="L39" s="22">
        <v>4</v>
      </c>
      <c r="M39" s="22">
        <v>0.032</v>
      </c>
      <c r="N39" s="22"/>
    </row>
    <row r="40" s="1" customFormat="1" ht="30" customHeight="1" spans="1:14">
      <c r="A40" s="21" t="s">
        <v>193</v>
      </c>
      <c r="B40" s="22" t="s">
        <v>180</v>
      </c>
      <c r="C40" s="22" t="s">
        <v>194</v>
      </c>
      <c r="D40" s="22">
        <v>4.6</v>
      </c>
      <c r="E40" s="22" t="s">
        <v>137</v>
      </c>
      <c r="F40" s="22" t="s">
        <v>32</v>
      </c>
      <c r="G40" s="22" t="s">
        <v>160</v>
      </c>
      <c r="H40" s="22" t="s">
        <v>161</v>
      </c>
      <c r="I40" s="22">
        <v>1</v>
      </c>
      <c r="J40" s="22">
        <v>3</v>
      </c>
      <c r="K40" s="22">
        <v>1</v>
      </c>
      <c r="L40" s="22">
        <v>3</v>
      </c>
      <c r="M40" s="22">
        <v>0.046</v>
      </c>
      <c r="N40" s="22"/>
    </row>
    <row r="41" s="1" customFormat="1" ht="30" customHeight="1" spans="1:14">
      <c r="A41" s="21" t="s">
        <v>195</v>
      </c>
      <c r="B41" s="22" t="s">
        <v>180</v>
      </c>
      <c r="C41" s="22" t="s">
        <v>189</v>
      </c>
      <c r="D41" s="22">
        <v>2</v>
      </c>
      <c r="E41" s="22" t="s">
        <v>137</v>
      </c>
      <c r="F41" s="22" t="s">
        <v>32</v>
      </c>
      <c r="G41" s="22" t="s">
        <v>160</v>
      </c>
      <c r="H41" s="22" t="s">
        <v>164</v>
      </c>
      <c r="I41" s="22">
        <v>1</v>
      </c>
      <c r="J41" s="22">
        <v>3</v>
      </c>
      <c r="K41" s="22">
        <v>1</v>
      </c>
      <c r="L41" s="22">
        <v>3</v>
      </c>
      <c r="M41" s="22">
        <v>0.02</v>
      </c>
      <c r="N41" s="22"/>
    </row>
    <row r="42" s="1" customFormat="1" ht="30" customHeight="1" spans="1:14">
      <c r="A42" s="21" t="s">
        <v>196</v>
      </c>
      <c r="B42" s="22" t="s">
        <v>180</v>
      </c>
      <c r="C42" s="22" t="s">
        <v>256</v>
      </c>
      <c r="D42" s="22">
        <v>3</v>
      </c>
      <c r="E42" s="22" t="s">
        <v>137</v>
      </c>
      <c r="F42" s="22" t="s">
        <v>32</v>
      </c>
      <c r="G42" s="22" t="s">
        <v>197</v>
      </c>
      <c r="H42" s="22" t="s">
        <v>198</v>
      </c>
      <c r="I42" s="22">
        <v>1</v>
      </c>
      <c r="J42" s="22">
        <v>3</v>
      </c>
      <c r="K42" s="22">
        <v>1</v>
      </c>
      <c r="L42" s="22">
        <v>3</v>
      </c>
      <c r="M42" s="22">
        <v>0.03</v>
      </c>
      <c r="N42" s="22"/>
    </row>
    <row r="43" s="1" customFormat="1" ht="30" customHeight="1" spans="1:14">
      <c r="A43" s="21" t="s">
        <v>199</v>
      </c>
      <c r="B43" s="22" t="s">
        <v>180</v>
      </c>
      <c r="C43" s="22" t="s">
        <v>200</v>
      </c>
      <c r="D43" s="22">
        <v>2</v>
      </c>
      <c r="E43" s="22" t="s">
        <v>137</v>
      </c>
      <c r="F43" s="22" t="s">
        <v>32</v>
      </c>
      <c r="G43" s="22" t="s">
        <v>201</v>
      </c>
      <c r="H43" s="22" t="s">
        <v>202</v>
      </c>
      <c r="I43" s="22">
        <v>1</v>
      </c>
      <c r="J43" s="22">
        <v>2</v>
      </c>
      <c r="K43" s="22">
        <v>1</v>
      </c>
      <c r="L43" s="22">
        <v>2</v>
      </c>
      <c r="M43" s="22">
        <v>0.02</v>
      </c>
      <c r="N43" s="22"/>
    </row>
    <row r="44" s="1" customFormat="1" ht="30" customHeight="1" spans="1:14">
      <c r="A44" s="30">
        <v>5</v>
      </c>
      <c r="B44" s="20" t="s">
        <v>42</v>
      </c>
      <c r="C44" s="20" t="s">
        <v>47</v>
      </c>
      <c r="D44" s="20">
        <f>D45+D46</f>
        <v>11</v>
      </c>
      <c r="E44" s="20" t="s">
        <v>137</v>
      </c>
      <c r="F44" s="20" t="s">
        <v>44</v>
      </c>
      <c r="G44" s="20"/>
      <c r="H44" s="20"/>
      <c r="I44" s="20">
        <f t="shared" ref="I44:M44" si="3">I45+I46</f>
        <v>4</v>
      </c>
      <c r="J44" s="20">
        <f t="shared" si="3"/>
        <v>17</v>
      </c>
      <c r="K44" s="20">
        <f t="shared" si="3"/>
        <v>4</v>
      </c>
      <c r="L44" s="20">
        <f t="shared" si="3"/>
        <v>17</v>
      </c>
      <c r="M44" s="20">
        <f t="shared" si="3"/>
        <v>0.55</v>
      </c>
      <c r="N44" s="20"/>
    </row>
    <row r="45" s="1" customFormat="1" ht="30" customHeight="1" spans="1:14">
      <c r="A45" s="22">
        <v>5.1</v>
      </c>
      <c r="B45" s="22" t="s">
        <v>203</v>
      </c>
      <c r="C45" s="22" t="s">
        <v>205</v>
      </c>
      <c r="D45" s="22">
        <v>9</v>
      </c>
      <c r="E45" s="22" t="s">
        <v>137</v>
      </c>
      <c r="F45" s="22" t="s">
        <v>44</v>
      </c>
      <c r="G45" s="22" t="s">
        <v>145</v>
      </c>
      <c r="H45" s="22" t="s">
        <v>95</v>
      </c>
      <c r="I45" s="22">
        <v>3</v>
      </c>
      <c r="J45" s="22">
        <v>14</v>
      </c>
      <c r="K45" s="22">
        <v>3</v>
      </c>
      <c r="L45" s="22">
        <v>14</v>
      </c>
      <c r="M45" s="22">
        <v>0.45</v>
      </c>
      <c r="N45" s="22"/>
    </row>
    <row r="46" s="1" customFormat="1" ht="30" customHeight="1" spans="1:14">
      <c r="A46" s="22">
        <v>5.2</v>
      </c>
      <c r="B46" s="22" t="s">
        <v>203</v>
      </c>
      <c r="C46" s="22" t="s">
        <v>208</v>
      </c>
      <c r="D46" s="22">
        <v>2</v>
      </c>
      <c r="E46" s="22" t="s">
        <v>137</v>
      </c>
      <c r="F46" s="22" t="s">
        <v>44</v>
      </c>
      <c r="G46" s="22" t="s">
        <v>197</v>
      </c>
      <c r="H46" s="22" t="s">
        <v>198</v>
      </c>
      <c r="I46" s="22">
        <v>1</v>
      </c>
      <c r="J46" s="22">
        <v>3</v>
      </c>
      <c r="K46" s="22">
        <v>1</v>
      </c>
      <c r="L46" s="22">
        <v>3</v>
      </c>
      <c r="M46" s="22">
        <v>0.1</v>
      </c>
      <c r="N46" s="22"/>
    </row>
    <row r="47" s="1" customFormat="1" ht="30" customHeight="1" spans="1:14">
      <c r="A47" s="24"/>
      <c r="B47" s="25" t="s">
        <v>48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>
        <f>M48+M50+M67+M65</f>
        <v>13.646</v>
      </c>
      <c r="N47" s="24"/>
    </row>
    <row r="48" s="1" customFormat="1" ht="30" customHeight="1" spans="1:14">
      <c r="A48" s="30">
        <v>1</v>
      </c>
      <c r="B48" s="20" t="s">
        <v>51</v>
      </c>
      <c r="C48" s="20" t="s">
        <v>52</v>
      </c>
      <c r="D48" s="20">
        <v>6</v>
      </c>
      <c r="E48" s="20" t="s">
        <v>209</v>
      </c>
      <c r="F48" s="20" t="s">
        <v>53</v>
      </c>
      <c r="G48" s="20"/>
      <c r="H48" s="20"/>
      <c r="I48" s="20">
        <v>1</v>
      </c>
      <c r="J48" s="20">
        <v>3</v>
      </c>
      <c r="K48" s="20"/>
      <c r="L48" s="20"/>
      <c r="M48" s="20">
        <v>0.6</v>
      </c>
      <c r="N48" s="20"/>
    </row>
    <row r="49" s="1" customFormat="1" ht="30" customHeight="1" spans="1:14">
      <c r="A49" s="22">
        <v>1.1</v>
      </c>
      <c r="B49" s="22"/>
      <c r="C49" s="22" t="s">
        <v>52</v>
      </c>
      <c r="D49" s="22">
        <v>6</v>
      </c>
      <c r="E49" s="22" t="s">
        <v>209</v>
      </c>
      <c r="F49" s="22" t="s">
        <v>53</v>
      </c>
      <c r="G49" s="22" t="s">
        <v>155</v>
      </c>
      <c r="H49" s="22" t="s">
        <v>156</v>
      </c>
      <c r="I49" s="22">
        <v>1</v>
      </c>
      <c r="J49" s="22">
        <v>3</v>
      </c>
      <c r="K49" s="22"/>
      <c r="L49" s="22"/>
      <c r="M49" s="22">
        <v>0.6</v>
      </c>
      <c r="N49" s="22"/>
    </row>
    <row r="50" s="1" customFormat="1" ht="30" customHeight="1" spans="1:14">
      <c r="A50" s="30">
        <v>2</v>
      </c>
      <c r="B50" s="20" t="s">
        <v>54</v>
      </c>
      <c r="C50" s="20" t="s">
        <v>62</v>
      </c>
      <c r="D50" s="20">
        <f>D51+D52+D53+D54+D55+D56+D57+D58+D59+D60+D61+D62+D63+D64</f>
        <v>211</v>
      </c>
      <c r="E50" s="20" t="s">
        <v>210</v>
      </c>
      <c r="F50" s="20" t="s">
        <v>56</v>
      </c>
      <c r="G50" s="20"/>
      <c r="H50" s="20"/>
      <c r="I50" s="20">
        <f t="shared" ref="I50:M50" si="4">I51+I52+I53+I54+I55+I56+I57+I58+I59+I60+I61+I62+I63+I64</f>
        <v>51</v>
      </c>
      <c r="J50" s="20">
        <f t="shared" si="4"/>
        <v>175</v>
      </c>
      <c r="K50" s="20">
        <f t="shared" si="4"/>
        <v>51</v>
      </c>
      <c r="L50" s="20">
        <f t="shared" si="4"/>
        <v>175</v>
      </c>
      <c r="M50" s="20">
        <f t="shared" si="4"/>
        <v>10.55</v>
      </c>
      <c r="N50" s="20"/>
    </row>
    <row r="51" s="1" customFormat="1" ht="30" customHeight="1" spans="1:14">
      <c r="A51" s="32">
        <v>2.1</v>
      </c>
      <c r="B51" s="22" t="s">
        <v>211</v>
      </c>
      <c r="C51" s="22" t="s">
        <v>212</v>
      </c>
      <c r="D51" s="22">
        <v>29</v>
      </c>
      <c r="E51" s="22" t="s">
        <v>210</v>
      </c>
      <c r="F51" s="22" t="s">
        <v>56</v>
      </c>
      <c r="G51" s="22" t="s">
        <v>140</v>
      </c>
      <c r="H51" s="22" t="s">
        <v>141</v>
      </c>
      <c r="I51" s="22">
        <v>15</v>
      </c>
      <c r="J51" s="22">
        <v>45</v>
      </c>
      <c r="K51" s="22">
        <v>15</v>
      </c>
      <c r="L51" s="22">
        <v>45</v>
      </c>
      <c r="M51" s="22">
        <v>1.45</v>
      </c>
      <c r="N51" s="28"/>
    </row>
    <row r="52" s="1" customFormat="1" ht="30" customHeight="1" spans="1:14">
      <c r="A52" s="32">
        <v>2.2</v>
      </c>
      <c r="B52" s="22" t="s">
        <v>211</v>
      </c>
      <c r="C52" s="22" t="s">
        <v>213</v>
      </c>
      <c r="D52" s="22">
        <v>18</v>
      </c>
      <c r="E52" s="22" t="s">
        <v>210</v>
      </c>
      <c r="F52" s="22" t="s">
        <v>56</v>
      </c>
      <c r="G52" s="22" t="s">
        <v>140</v>
      </c>
      <c r="H52" s="22" t="s">
        <v>143</v>
      </c>
      <c r="I52" s="22">
        <v>9</v>
      </c>
      <c r="J52" s="22">
        <v>31</v>
      </c>
      <c r="K52" s="22">
        <v>9</v>
      </c>
      <c r="L52" s="22">
        <v>31</v>
      </c>
      <c r="M52" s="22">
        <v>0.9</v>
      </c>
      <c r="N52" s="28"/>
    </row>
    <row r="53" s="1" customFormat="1" ht="30" customHeight="1" spans="1:14">
      <c r="A53" s="32">
        <v>2.3</v>
      </c>
      <c r="B53" s="22" t="s">
        <v>211</v>
      </c>
      <c r="C53" s="22" t="s">
        <v>214</v>
      </c>
      <c r="D53" s="22">
        <v>71</v>
      </c>
      <c r="E53" s="22" t="s">
        <v>210</v>
      </c>
      <c r="F53" s="22" t="s">
        <v>56</v>
      </c>
      <c r="G53" s="22" t="s">
        <v>145</v>
      </c>
      <c r="H53" s="22" t="s">
        <v>103</v>
      </c>
      <c r="I53" s="22">
        <v>10</v>
      </c>
      <c r="J53" s="22">
        <v>38</v>
      </c>
      <c r="K53" s="22">
        <v>10</v>
      </c>
      <c r="L53" s="22">
        <v>38</v>
      </c>
      <c r="M53" s="22">
        <v>3.55</v>
      </c>
      <c r="N53" s="22"/>
    </row>
    <row r="54" s="1" customFormat="1" ht="30" customHeight="1" spans="1:14">
      <c r="A54" s="32">
        <v>2.4</v>
      </c>
      <c r="B54" s="22" t="s">
        <v>211</v>
      </c>
      <c r="C54" s="22" t="s">
        <v>215</v>
      </c>
      <c r="D54" s="22">
        <v>23</v>
      </c>
      <c r="E54" s="22" t="s">
        <v>210</v>
      </c>
      <c r="F54" s="22" t="s">
        <v>56</v>
      </c>
      <c r="G54" s="22" t="s">
        <v>145</v>
      </c>
      <c r="H54" s="23" t="s">
        <v>101</v>
      </c>
      <c r="I54" s="22">
        <v>3</v>
      </c>
      <c r="J54" s="22">
        <v>10</v>
      </c>
      <c r="K54" s="22">
        <v>3</v>
      </c>
      <c r="L54" s="22">
        <v>10</v>
      </c>
      <c r="M54" s="22">
        <v>1.15</v>
      </c>
      <c r="N54" s="22"/>
    </row>
    <row r="55" s="1" customFormat="1" ht="30" customHeight="1" spans="1:14">
      <c r="A55" s="32">
        <v>2.5</v>
      </c>
      <c r="B55" s="22" t="s">
        <v>211</v>
      </c>
      <c r="C55" s="22" t="s">
        <v>216</v>
      </c>
      <c r="D55" s="22">
        <v>12</v>
      </c>
      <c r="E55" s="22" t="s">
        <v>210</v>
      </c>
      <c r="F55" s="22" t="s">
        <v>56</v>
      </c>
      <c r="G55" s="22" t="s">
        <v>145</v>
      </c>
      <c r="H55" s="22" t="s">
        <v>95</v>
      </c>
      <c r="I55" s="22">
        <v>3</v>
      </c>
      <c r="J55" s="22">
        <v>14</v>
      </c>
      <c r="K55" s="22">
        <v>3</v>
      </c>
      <c r="L55" s="22">
        <v>14</v>
      </c>
      <c r="M55" s="22">
        <v>0.6</v>
      </c>
      <c r="N55" s="22"/>
    </row>
    <row r="56" s="1" customFormat="1" ht="30" customHeight="1" spans="1:14">
      <c r="A56" s="32">
        <v>2.6</v>
      </c>
      <c r="B56" s="22" t="s">
        <v>211</v>
      </c>
      <c r="C56" s="22" t="s">
        <v>217</v>
      </c>
      <c r="D56" s="22">
        <v>15</v>
      </c>
      <c r="E56" s="22" t="s">
        <v>210</v>
      </c>
      <c r="F56" s="22" t="s">
        <v>56</v>
      </c>
      <c r="G56" s="22" t="s">
        <v>145</v>
      </c>
      <c r="H56" s="22" t="s">
        <v>92</v>
      </c>
      <c r="I56" s="22">
        <v>2</v>
      </c>
      <c r="J56" s="22">
        <v>9</v>
      </c>
      <c r="K56" s="22">
        <v>2</v>
      </c>
      <c r="L56" s="22">
        <v>9</v>
      </c>
      <c r="M56" s="22">
        <v>0.75</v>
      </c>
      <c r="N56" s="22"/>
    </row>
    <row r="57" s="1" customFormat="1" ht="30" customHeight="1" spans="1:14">
      <c r="A57" s="32">
        <v>2.7</v>
      </c>
      <c r="B57" s="22" t="s">
        <v>211</v>
      </c>
      <c r="C57" s="22" t="s">
        <v>218</v>
      </c>
      <c r="D57" s="22">
        <v>6</v>
      </c>
      <c r="E57" s="22" t="s">
        <v>210</v>
      </c>
      <c r="F57" s="22" t="s">
        <v>56</v>
      </c>
      <c r="G57" s="22" t="s">
        <v>148</v>
      </c>
      <c r="H57" s="22" t="s">
        <v>149</v>
      </c>
      <c r="I57" s="22">
        <v>1</v>
      </c>
      <c r="J57" s="22">
        <v>4</v>
      </c>
      <c r="K57" s="22">
        <v>1</v>
      </c>
      <c r="L57" s="22">
        <v>4</v>
      </c>
      <c r="M57" s="22">
        <v>0.3</v>
      </c>
      <c r="N57" s="22"/>
    </row>
    <row r="58" s="1" customFormat="1" ht="30" customHeight="1" spans="1:14">
      <c r="A58" s="32">
        <v>2.8</v>
      </c>
      <c r="B58" s="22" t="s">
        <v>211</v>
      </c>
      <c r="C58" s="22" t="s">
        <v>219</v>
      </c>
      <c r="D58" s="22">
        <v>7</v>
      </c>
      <c r="E58" s="22" t="s">
        <v>210</v>
      </c>
      <c r="F58" s="22" t="s">
        <v>56</v>
      </c>
      <c r="G58" s="22" t="s">
        <v>148</v>
      </c>
      <c r="H58" s="22" t="s">
        <v>151</v>
      </c>
      <c r="I58" s="22">
        <v>2</v>
      </c>
      <c r="J58" s="22">
        <v>5</v>
      </c>
      <c r="K58" s="22">
        <v>2</v>
      </c>
      <c r="L58" s="22">
        <v>5</v>
      </c>
      <c r="M58" s="22">
        <v>0.35</v>
      </c>
      <c r="N58" s="22"/>
    </row>
    <row r="59" s="1" customFormat="1" ht="30" customHeight="1" spans="1:14">
      <c r="A59" s="32">
        <v>2.9</v>
      </c>
      <c r="B59" s="22" t="s">
        <v>211</v>
      </c>
      <c r="C59" s="22" t="s">
        <v>220</v>
      </c>
      <c r="D59" s="22">
        <v>5</v>
      </c>
      <c r="E59" s="22" t="s">
        <v>210</v>
      </c>
      <c r="F59" s="22" t="s">
        <v>56</v>
      </c>
      <c r="G59" s="22" t="s">
        <v>148</v>
      </c>
      <c r="H59" s="22" t="s">
        <v>153</v>
      </c>
      <c r="I59" s="22">
        <v>1</v>
      </c>
      <c r="J59" s="22">
        <v>4</v>
      </c>
      <c r="K59" s="22">
        <v>1</v>
      </c>
      <c r="L59" s="22">
        <v>4</v>
      </c>
      <c r="M59" s="22">
        <v>0.25</v>
      </c>
      <c r="N59" s="22"/>
    </row>
    <row r="60" s="1" customFormat="1" ht="30" customHeight="1" spans="1:14">
      <c r="A60" s="31" t="s">
        <v>221</v>
      </c>
      <c r="B60" s="22" t="s">
        <v>211</v>
      </c>
      <c r="C60" s="22" t="s">
        <v>222</v>
      </c>
      <c r="D60" s="22">
        <v>10</v>
      </c>
      <c r="E60" s="22" t="s">
        <v>210</v>
      </c>
      <c r="F60" s="22" t="s">
        <v>56</v>
      </c>
      <c r="G60" s="22" t="s">
        <v>155</v>
      </c>
      <c r="H60" s="22" t="s">
        <v>156</v>
      </c>
      <c r="I60" s="22">
        <v>1</v>
      </c>
      <c r="J60" s="22">
        <v>3</v>
      </c>
      <c r="K60" s="22">
        <v>1</v>
      </c>
      <c r="L60" s="22">
        <v>3</v>
      </c>
      <c r="M60" s="22">
        <v>0.5</v>
      </c>
      <c r="N60" s="22"/>
    </row>
    <row r="61" s="1" customFormat="1" ht="30" customHeight="1" spans="1:14">
      <c r="A61" s="31" t="s">
        <v>223</v>
      </c>
      <c r="B61" s="22" t="s">
        <v>211</v>
      </c>
      <c r="C61" s="22" t="s">
        <v>224</v>
      </c>
      <c r="D61" s="22">
        <v>3</v>
      </c>
      <c r="E61" s="22" t="s">
        <v>210</v>
      </c>
      <c r="F61" s="22" t="s">
        <v>56</v>
      </c>
      <c r="G61" s="22" t="s">
        <v>155</v>
      </c>
      <c r="H61" s="23" t="s">
        <v>92</v>
      </c>
      <c r="I61" s="22">
        <v>1</v>
      </c>
      <c r="J61" s="22">
        <v>4</v>
      </c>
      <c r="K61" s="22">
        <v>1</v>
      </c>
      <c r="L61" s="22">
        <v>4</v>
      </c>
      <c r="M61" s="22">
        <v>0.15</v>
      </c>
      <c r="N61" s="22"/>
    </row>
    <row r="62" s="1" customFormat="1" ht="30" customHeight="1" spans="1:14">
      <c r="A62" s="31" t="s">
        <v>225</v>
      </c>
      <c r="B62" s="22" t="s">
        <v>211</v>
      </c>
      <c r="C62" s="22" t="s">
        <v>226</v>
      </c>
      <c r="D62" s="22">
        <v>4</v>
      </c>
      <c r="E62" s="22" t="s">
        <v>210</v>
      </c>
      <c r="F62" s="22" t="s">
        <v>56</v>
      </c>
      <c r="G62" s="22" t="s">
        <v>160</v>
      </c>
      <c r="H62" s="22" t="s">
        <v>161</v>
      </c>
      <c r="I62" s="22">
        <v>1</v>
      </c>
      <c r="J62" s="22">
        <v>3</v>
      </c>
      <c r="K62" s="22">
        <v>1</v>
      </c>
      <c r="L62" s="22">
        <v>3</v>
      </c>
      <c r="M62" s="22">
        <v>0.2</v>
      </c>
      <c r="N62" s="22"/>
    </row>
    <row r="63" s="1" customFormat="1" ht="30" customHeight="1" spans="1:14">
      <c r="A63" s="31" t="s">
        <v>227</v>
      </c>
      <c r="B63" s="22" t="s">
        <v>211</v>
      </c>
      <c r="C63" s="22" t="s">
        <v>226</v>
      </c>
      <c r="D63" s="22">
        <v>4</v>
      </c>
      <c r="E63" s="22" t="s">
        <v>210</v>
      </c>
      <c r="F63" s="22" t="s">
        <v>56</v>
      </c>
      <c r="G63" s="22" t="s">
        <v>197</v>
      </c>
      <c r="H63" s="22" t="s">
        <v>198</v>
      </c>
      <c r="I63" s="22">
        <v>1</v>
      </c>
      <c r="J63" s="22">
        <v>3</v>
      </c>
      <c r="K63" s="22">
        <v>1</v>
      </c>
      <c r="L63" s="22">
        <v>3</v>
      </c>
      <c r="M63" s="22">
        <v>0.2</v>
      </c>
      <c r="N63" s="22"/>
    </row>
    <row r="64" s="1" customFormat="1" ht="30" customHeight="1" spans="1:14">
      <c r="A64" s="32">
        <v>2.14</v>
      </c>
      <c r="B64" s="22" t="s">
        <v>211</v>
      </c>
      <c r="C64" s="22" t="s">
        <v>229</v>
      </c>
      <c r="D64" s="22">
        <v>4</v>
      </c>
      <c r="E64" s="22" t="s">
        <v>210</v>
      </c>
      <c r="F64" s="22" t="s">
        <v>56</v>
      </c>
      <c r="G64" s="22" t="s">
        <v>201</v>
      </c>
      <c r="H64" s="22" t="s">
        <v>202</v>
      </c>
      <c r="I64" s="22">
        <v>1</v>
      </c>
      <c r="J64" s="22">
        <v>2</v>
      </c>
      <c r="K64" s="22">
        <v>1</v>
      </c>
      <c r="L64" s="22">
        <v>2</v>
      </c>
      <c r="M64" s="22">
        <v>0.2</v>
      </c>
      <c r="N64" s="22"/>
    </row>
    <row r="65" s="1" customFormat="1" ht="30" customHeight="1" spans="1:14">
      <c r="A65" s="30">
        <v>3</v>
      </c>
      <c r="B65" s="20" t="s">
        <v>57</v>
      </c>
      <c r="C65" s="20" t="s">
        <v>58</v>
      </c>
      <c r="D65" s="20">
        <v>150</v>
      </c>
      <c r="E65" s="20" t="s">
        <v>230</v>
      </c>
      <c r="F65" s="20" t="s">
        <v>59</v>
      </c>
      <c r="G65" s="20"/>
      <c r="H65" s="20"/>
      <c r="I65" s="20">
        <v>2</v>
      </c>
      <c r="J65" s="20">
        <v>9</v>
      </c>
      <c r="K65" s="20">
        <v>2</v>
      </c>
      <c r="L65" s="20">
        <v>9</v>
      </c>
      <c r="M65" s="20">
        <v>0.195</v>
      </c>
      <c r="N65" s="20"/>
    </row>
    <row r="66" s="1" customFormat="1" ht="30" customHeight="1" spans="1:14">
      <c r="A66" s="22">
        <v>3.1</v>
      </c>
      <c r="B66" s="22" t="s">
        <v>57</v>
      </c>
      <c r="C66" s="26" t="s">
        <v>58</v>
      </c>
      <c r="D66" s="22">
        <v>150</v>
      </c>
      <c r="E66" s="22" t="s">
        <v>230</v>
      </c>
      <c r="F66" s="22" t="s">
        <v>59</v>
      </c>
      <c r="G66" s="22" t="s">
        <v>145</v>
      </c>
      <c r="H66" s="22" t="s">
        <v>103</v>
      </c>
      <c r="I66" s="22">
        <v>2</v>
      </c>
      <c r="J66" s="22">
        <v>9</v>
      </c>
      <c r="K66" s="22">
        <v>2</v>
      </c>
      <c r="L66" s="22">
        <v>9</v>
      </c>
      <c r="M66" s="22">
        <v>0.195</v>
      </c>
      <c r="N66" s="22"/>
    </row>
    <row r="67" s="1" customFormat="1" ht="30" customHeight="1" spans="1:14">
      <c r="A67" s="30">
        <v>4</v>
      </c>
      <c r="B67" s="20" t="s">
        <v>60</v>
      </c>
      <c r="C67" s="20" t="s">
        <v>61</v>
      </c>
      <c r="D67" s="20">
        <f>D68+D69+D70+D71+D72+D73</f>
        <v>1770</v>
      </c>
      <c r="E67" s="20" t="s">
        <v>230</v>
      </c>
      <c r="F67" s="20" t="s">
        <v>59</v>
      </c>
      <c r="G67" s="20"/>
      <c r="H67" s="20"/>
      <c r="I67" s="20">
        <f t="shared" ref="I67:M67" si="5">I68+I69+I70+I71+I72+I73</f>
        <v>23</v>
      </c>
      <c r="J67" s="20">
        <f t="shared" si="5"/>
        <v>88</v>
      </c>
      <c r="K67" s="20">
        <f t="shared" si="5"/>
        <v>23</v>
      </c>
      <c r="L67" s="20">
        <f t="shared" si="5"/>
        <v>88</v>
      </c>
      <c r="M67" s="20">
        <f t="shared" si="5"/>
        <v>2.301</v>
      </c>
      <c r="N67" s="20"/>
    </row>
    <row r="68" s="1" customFormat="1" ht="30" customHeight="1" spans="1:14">
      <c r="A68" s="33">
        <v>4.1</v>
      </c>
      <c r="B68" s="26" t="s">
        <v>232</v>
      </c>
      <c r="C68" s="26" t="s">
        <v>233</v>
      </c>
      <c r="D68" s="26">
        <v>960</v>
      </c>
      <c r="E68" s="22" t="s">
        <v>230</v>
      </c>
      <c r="F68" s="22" t="s">
        <v>59</v>
      </c>
      <c r="G68" s="26" t="s">
        <v>140</v>
      </c>
      <c r="H68" s="26" t="s">
        <v>141</v>
      </c>
      <c r="I68" s="26">
        <v>15</v>
      </c>
      <c r="J68" s="26">
        <v>57</v>
      </c>
      <c r="K68" s="26">
        <v>15</v>
      </c>
      <c r="L68" s="26">
        <v>57</v>
      </c>
      <c r="M68" s="26">
        <v>1.248</v>
      </c>
      <c r="N68" s="26"/>
    </row>
    <row r="69" s="1" customFormat="1" ht="30" customHeight="1" spans="1:14">
      <c r="A69" s="22">
        <v>4.2</v>
      </c>
      <c r="B69" s="26" t="s">
        <v>232</v>
      </c>
      <c r="C69" s="26" t="s">
        <v>234</v>
      </c>
      <c r="D69" s="22">
        <v>300</v>
      </c>
      <c r="E69" s="22" t="s">
        <v>230</v>
      </c>
      <c r="F69" s="22" t="s">
        <v>59</v>
      </c>
      <c r="G69" s="22" t="s">
        <v>145</v>
      </c>
      <c r="H69" s="22" t="s">
        <v>103</v>
      </c>
      <c r="I69" s="22">
        <v>2</v>
      </c>
      <c r="J69" s="22">
        <v>8</v>
      </c>
      <c r="K69" s="22">
        <v>2</v>
      </c>
      <c r="L69" s="22">
        <v>8</v>
      </c>
      <c r="M69" s="22">
        <v>0.39</v>
      </c>
      <c r="N69" s="22"/>
    </row>
    <row r="70" s="1" customFormat="1" ht="30" customHeight="1" spans="1:14">
      <c r="A70" s="22">
        <v>4.3</v>
      </c>
      <c r="B70" s="26" t="s">
        <v>232</v>
      </c>
      <c r="C70" s="26" t="s">
        <v>235</v>
      </c>
      <c r="D70" s="22">
        <v>160</v>
      </c>
      <c r="E70" s="22" t="s">
        <v>230</v>
      </c>
      <c r="F70" s="22" t="s">
        <v>59</v>
      </c>
      <c r="G70" s="22" t="s">
        <v>145</v>
      </c>
      <c r="H70" s="22" t="s">
        <v>95</v>
      </c>
      <c r="I70" s="22">
        <v>3</v>
      </c>
      <c r="J70" s="22">
        <v>14</v>
      </c>
      <c r="K70" s="22">
        <v>3</v>
      </c>
      <c r="L70" s="22">
        <v>14</v>
      </c>
      <c r="M70" s="22">
        <v>0.208</v>
      </c>
      <c r="N70" s="22"/>
    </row>
    <row r="71" s="1" customFormat="1" ht="30" customHeight="1" spans="1:14">
      <c r="A71" s="22">
        <v>4.4</v>
      </c>
      <c r="B71" s="26" t="s">
        <v>232</v>
      </c>
      <c r="C71" s="26" t="s">
        <v>236</v>
      </c>
      <c r="D71" s="22">
        <v>50</v>
      </c>
      <c r="E71" s="22" t="s">
        <v>230</v>
      </c>
      <c r="F71" s="22" t="s">
        <v>59</v>
      </c>
      <c r="G71" s="22" t="s">
        <v>145</v>
      </c>
      <c r="H71" s="22" t="s">
        <v>92</v>
      </c>
      <c r="I71" s="22">
        <v>1</v>
      </c>
      <c r="J71" s="22">
        <v>4</v>
      </c>
      <c r="K71" s="22">
        <v>1</v>
      </c>
      <c r="L71" s="22">
        <v>4</v>
      </c>
      <c r="M71" s="22">
        <v>0.065</v>
      </c>
      <c r="N71" s="22"/>
    </row>
    <row r="72" s="1" customFormat="1" ht="30" customHeight="1" spans="1:14">
      <c r="A72" s="22">
        <v>4.5</v>
      </c>
      <c r="B72" s="26" t="s">
        <v>232</v>
      </c>
      <c r="C72" s="26" t="s">
        <v>237</v>
      </c>
      <c r="D72" s="22">
        <v>200</v>
      </c>
      <c r="E72" s="22" t="s">
        <v>230</v>
      </c>
      <c r="F72" s="22" t="s">
        <v>59</v>
      </c>
      <c r="G72" s="22" t="s">
        <v>197</v>
      </c>
      <c r="H72" s="22" t="s">
        <v>198</v>
      </c>
      <c r="I72" s="22">
        <v>1</v>
      </c>
      <c r="J72" s="22">
        <v>3</v>
      </c>
      <c r="K72" s="22">
        <v>1</v>
      </c>
      <c r="L72" s="22">
        <v>3</v>
      </c>
      <c r="M72" s="22">
        <v>0.26</v>
      </c>
      <c r="N72" s="22"/>
    </row>
    <row r="73" s="1" customFormat="1" ht="30" customHeight="1" spans="1:14">
      <c r="A73" s="22">
        <v>4.6</v>
      </c>
      <c r="B73" s="26" t="s">
        <v>232</v>
      </c>
      <c r="C73" s="26" t="s">
        <v>238</v>
      </c>
      <c r="D73" s="22">
        <v>100</v>
      </c>
      <c r="E73" s="22" t="s">
        <v>230</v>
      </c>
      <c r="F73" s="22" t="s">
        <v>59</v>
      </c>
      <c r="G73" s="22" t="s">
        <v>201</v>
      </c>
      <c r="H73" s="22" t="s">
        <v>202</v>
      </c>
      <c r="I73" s="22">
        <v>1</v>
      </c>
      <c r="J73" s="22">
        <v>2</v>
      </c>
      <c r="K73" s="22">
        <v>1</v>
      </c>
      <c r="L73" s="22">
        <v>2</v>
      </c>
      <c r="M73" s="22">
        <v>0.13</v>
      </c>
      <c r="N73" s="22"/>
    </row>
    <row r="74" s="1" customFormat="1" ht="25" customHeight="1" spans="1:14">
      <c r="A74" s="29" t="s">
        <v>257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</row>
    <row r="75" s="1" customFormat="1" ht="19" customHeight="1" spans="1:14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</row>
  </sheetData>
  <mergeCells count="12">
    <mergeCell ref="A1:N1"/>
    <mergeCell ref="G2:H2"/>
    <mergeCell ref="I2:L2"/>
    <mergeCell ref="A2:A3"/>
    <mergeCell ref="B2:B3"/>
    <mergeCell ref="C2:C3"/>
    <mergeCell ref="D2:D3"/>
    <mergeCell ref="E2:E3"/>
    <mergeCell ref="F2:F3"/>
    <mergeCell ref="M2:M3"/>
    <mergeCell ref="N2:N3"/>
    <mergeCell ref="A74:N75"/>
  </mergeCells>
  <pageMargins left="0.786805555555556" right="0.786805555555556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67"/>
  <sheetViews>
    <sheetView view="pageBreakPreview" zoomScaleNormal="100" zoomScaleSheetLayoutView="100" topLeftCell="A57" workbookViewId="0">
      <selection activeCell="E62" sqref="E62"/>
    </sheetView>
  </sheetViews>
  <sheetFormatPr defaultColWidth="9" defaultRowHeight="14.25"/>
  <cols>
    <col min="1" max="1" width="7.73333333333333" style="1" customWidth="1"/>
    <col min="2" max="2" width="10.25" style="3" customWidth="1"/>
    <col min="3" max="3" width="20.9666666666667" style="3" customWidth="1"/>
    <col min="4" max="5" width="8.19166666666667" style="3" customWidth="1"/>
    <col min="6" max="6" width="8.88333333333333" style="3" customWidth="1"/>
    <col min="7" max="7" width="9.30833333333333" style="3" customWidth="1"/>
    <col min="8" max="8" width="8.75" style="1" customWidth="1"/>
    <col min="9" max="12" width="7.125" style="4" customWidth="1"/>
    <col min="13" max="13" width="9.25" style="5" customWidth="1"/>
    <col min="14" max="14" width="10.375" style="1" customWidth="1"/>
    <col min="15" max="16356" width="9" style="1"/>
  </cols>
  <sheetData>
    <row r="1" s="1" customFormat="1" ht="28.5" spans="1:14">
      <c r="A1" s="6" t="s">
        <v>258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2" customFormat="1" ht="18" customHeight="1" spans="1:14">
      <c r="A2" s="7" t="s">
        <v>3</v>
      </c>
      <c r="B2" s="7" t="s">
        <v>5</v>
      </c>
      <c r="C2" s="7" t="s">
        <v>6</v>
      </c>
      <c r="D2" s="8" t="s">
        <v>125</v>
      </c>
      <c r="E2" s="8" t="s">
        <v>126</v>
      </c>
      <c r="F2" s="8" t="s">
        <v>127</v>
      </c>
      <c r="G2" s="7" t="s">
        <v>7</v>
      </c>
      <c r="H2" s="7"/>
      <c r="I2" s="7" t="s">
        <v>128</v>
      </c>
      <c r="J2" s="7"/>
      <c r="K2" s="7"/>
      <c r="L2" s="7"/>
      <c r="M2" s="7" t="s">
        <v>129</v>
      </c>
      <c r="N2" s="7" t="s">
        <v>19</v>
      </c>
    </row>
    <row r="3" s="2" customFormat="1" ht="47" customHeight="1" spans="1:14">
      <c r="A3" s="7"/>
      <c r="B3" s="7"/>
      <c r="C3" s="7"/>
      <c r="D3" s="9"/>
      <c r="E3" s="9"/>
      <c r="F3" s="9"/>
      <c r="G3" s="7" t="s">
        <v>130</v>
      </c>
      <c r="H3" s="7" t="s">
        <v>131</v>
      </c>
      <c r="I3" s="7" t="s">
        <v>132</v>
      </c>
      <c r="J3" s="7" t="s">
        <v>133</v>
      </c>
      <c r="K3" s="7" t="s">
        <v>134</v>
      </c>
      <c r="L3" s="7" t="s">
        <v>135</v>
      </c>
      <c r="M3" s="7"/>
      <c r="N3" s="7"/>
    </row>
    <row r="4" s="2" customFormat="1" ht="18" customHeight="1" spans="1:14">
      <c r="A4" s="10" t="s">
        <v>136</v>
      </c>
      <c r="B4" s="11"/>
      <c r="C4" s="11"/>
      <c r="D4" s="11"/>
      <c r="E4" s="11"/>
      <c r="F4" s="11"/>
      <c r="G4" s="11"/>
      <c r="H4" s="10"/>
      <c r="I4" s="10"/>
      <c r="J4" s="10"/>
      <c r="K4" s="10"/>
      <c r="L4" s="10"/>
      <c r="M4" s="10">
        <f>M5</f>
        <v>11.655</v>
      </c>
      <c r="N4" s="10"/>
    </row>
    <row r="5" s="2" customFormat="1" ht="30" customHeight="1" spans="1:14">
      <c r="A5" s="12"/>
      <c r="B5" s="13" t="s">
        <v>24</v>
      </c>
      <c r="C5" s="14"/>
      <c r="D5" s="14"/>
      <c r="E5" s="14"/>
      <c r="F5" s="14"/>
      <c r="G5" s="15"/>
      <c r="H5" s="15"/>
      <c r="I5" s="27"/>
      <c r="J5" s="27"/>
      <c r="K5" s="27"/>
      <c r="L5" s="27"/>
      <c r="M5" s="27">
        <f>M6+M44</f>
        <v>11.655</v>
      </c>
      <c r="N5" s="14"/>
    </row>
    <row r="6" s="1" customFormat="1" ht="30" customHeight="1" spans="1:14">
      <c r="A6" s="16"/>
      <c r="B6" s="17" t="s">
        <v>25</v>
      </c>
      <c r="C6" s="18"/>
      <c r="D6" s="18">
        <f>D7+D19+D29</f>
        <v>341.7</v>
      </c>
      <c r="E6" s="18" t="s">
        <v>137</v>
      </c>
      <c r="F6" s="18"/>
      <c r="G6" s="19"/>
      <c r="H6" s="19"/>
      <c r="I6" s="24"/>
      <c r="J6" s="24"/>
      <c r="K6" s="24"/>
      <c r="L6" s="24"/>
      <c r="M6" s="18">
        <f>M7+M19+M29</f>
        <v>3.417</v>
      </c>
      <c r="N6" s="18"/>
    </row>
    <row r="7" s="1" customFormat="1" ht="30" customHeight="1" spans="1:14">
      <c r="A7" s="20">
        <v>1</v>
      </c>
      <c r="B7" s="20" t="s">
        <v>138</v>
      </c>
      <c r="C7" s="20" t="s">
        <v>45</v>
      </c>
      <c r="D7" s="20">
        <f>D8+D9+D10+D11+D12+D13+D14+D15+D16+D17+D18</f>
        <v>128.6</v>
      </c>
      <c r="E7" s="20" t="s">
        <v>137</v>
      </c>
      <c r="F7" s="20" t="s">
        <v>32</v>
      </c>
      <c r="G7" s="20"/>
      <c r="H7" s="20"/>
      <c r="I7" s="20">
        <f t="shared" ref="I7:M7" si="0">I8+I9+I10+I11+I12+I13+I14+I15+I16+I17+I18</f>
        <v>49</v>
      </c>
      <c r="J7" s="20">
        <f t="shared" si="0"/>
        <v>175</v>
      </c>
      <c r="K7" s="20">
        <f t="shared" si="0"/>
        <v>49</v>
      </c>
      <c r="L7" s="20">
        <f t="shared" si="0"/>
        <v>175</v>
      </c>
      <c r="M7" s="20">
        <f t="shared" si="0"/>
        <v>1.286</v>
      </c>
      <c r="N7" s="20"/>
    </row>
    <row r="8" s="1" customFormat="1" ht="30" customHeight="1" spans="1:14">
      <c r="A8" s="21">
        <v>1.1</v>
      </c>
      <c r="B8" s="22" t="s">
        <v>138</v>
      </c>
      <c r="C8" s="22" t="s">
        <v>139</v>
      </c>
      <c r="D8" s="22">
        <v>41.8</v>
      </c>
      <c r="E8" s="22" t="s">
        <v>137</v>
      </c>
      <c r="F8" s="22" t="s">
        <v>32</v>
      </c>
      <c r="G8" s="22" t="s">
        <v>140</v>
      </c>
      <c r="H8" s="22" t="s">
        <v>141</v>
      </c>
      <c r="I8" s="22">
        <v>22</v>
      </c>
      <c r="J8" s="22">
        <v>80</v>
      </c>
      <c r="K8" s="22">
        <v>22</v>
      </c>
      <c r="L8" s="22">
        <v>80</v>
      </c>
      <c r="M8" s="22">
        <v>0.418</v>
      </c>
      <c r="N8" s="22"/>
    </row>
    <row r="9" s="1" customFormat="1" ht="30" customHeight="1" spans="1:14">
      <c r="A9" s="21">
        <v>1.2</v>
      </c>
      <c r="B9" s="22" t="s">
        <v>138</v>
      </c>
      <c r="C9" s="22" t="s">
        <v>142</v>
      </c>
      <c r="D9" s="22">
        <v>31</v>
      </c>
      <c r="E9" s="22" t="s">
        <v>137</v>
      </c>
      <c r="F9" s="22" t="s">
        <v>32</v>
      </c>
      <c r="G9" s="22" t="s">
        <v>140</v>
      </c>
      <c r="H9" s="22" t="s">
        <v>143</v>
      </c>
      <c r="I9" s="22">
        <v>9</v>
      </c>
      <c r="J9" s="22">
        <v>31</v>
      </c>
      <c r="K9" s="22">
        <v>9</v>
      </c>
      <c r="L9" s="22">
        <v>31</v>
      </c>
      <c r="M9" s="22">
        <v>0.31</v>
      </c>
      <c r="N9" s="22"/>
    </row>
    <row r="10" s="1" customFormat="1" ht="30" customHeight="1" spans="1:14">
      <c r="A10" s="21">
        <v>1.3</v>
      </c>
      <c r="B10" s="22" t="s">
        <v>138</v>
      </c>
      <c r="C10" s="22" t="s">
        <v>144</v>
      </c>
      <c r="D10" s="22">
        <v>23.4</v>
      </c>
      <c r="E10" s="22" t="s">
        <v>137</v>
      </c>
      <c r="F10" s="22" t="s">
        <v>32</v>
      </c>
      <c r="G10" s="22" t="s">
        <v>145</v>
      </c>
      <c r="H10" s="22" t="s">
        <v>103</v>
      </c>
      <c r="I10" s="22">
        <v>8</v>
      </c>
      <c r="J10" s="22">
        <v>31</v>
      </c>
      <c r="K10" s="22">
        <v>8</v>
      </c>
      <c r="L10" s="22">
        <v>31</v>
      </c>
      <c r="M10" s="22">
        <v>0.234</v>
      </c>
      <c r="N10" s="22"/>
    </row>
    <row r="11" s="1" customFormat="1" ht="30" customHeight="1" spans="1:14">
      <c r="A11" s="21">
        <v>1.4</v>
      </c>
      <c r="B11" s="22" t="s">
        <v>138</v>
      </c>
      <c r="C11" s="22" t="s">
        <v>146</v>
      </c>
      <c r="D11" s="22">
        <v>1</v>
      </c>
      <c r="E11" s="22" t="s">
        <v>137</v>
      </c>
      <c r="F11" s="22" t="s">
        <v>32</v>
      </c>
      <c r="G11" s="22" t="s">
        <v>145</v>
      </c>
      <c r="H11" s="22" t="s">
        <v>92</v>
      </c>
      <c r="I11" s="22">
        <v>1</v>
      </c>
      <c r="J11" s="22">
        <v>5</v>
      </c>
      <c r="K11" s="22">
        <v>1</v>
      </c>
      <c r="L11" s="22">
        <v>5</v>
      </c>
      <c r="M11" s="22">
        <v>0.01</v>
      </c>
      <c r="N11" s="22"/>
    </row>
    <row r="12" s="1" customFormat="1" ht="30" customHeight="1" spans="1:14">
      <c r="A12" s="21">
        <v>1.5</v>
      </c>
      <c r="B12" s="22" t="s">
        <v>138</v>
      </c>
      <c r="C12" s="22" t="s">
        <v>147</v>
      </c>
      <c r="D12" s="22">
        <v>4</v>
      </c>
      <c r="E12" s="22" t="s">
        <v>137</v>
      </c>
      <c r="F12" s="22" t="s">
        <v>32</v>
      </c>
      <c r="G12" s="22" t="s">
        <v>148</v>
      </c>
      <c r="H12" s="22" t="s">
        <v>149</v>
      </c>
      <c r="I12" s="22">
        <v>1</v>
      </c>
      <c r="J12" s="22">
        <v>1</v>
      </c>
      <c r="K12" s="22">
        <v>1</v>
      </c>
      <c r="L12" s="22">
        <v>1</v>
      </c>
      <c r="M12" s="22">
        <v>0.04</v>
      </c>
      <c r="N12" s="22"/>
    </row>
    <row r="13" s="1" customFormat="1" ht="30" customHeight="1" spans="1:14">
      <c r="A13" s="21">
        <v>1.6</v>
      </c>
      <c r="B13" s="22" t="s">
        <v>138</v>
      </c>
      <c r="C13" s="22" t="s">
        <v>150</v>
      </c>
      <c r="D13" s="22">
        <v>3</v>
      </c>
      <c r="E13" s="22" t="s">
        <v>137</v>
      </c>
      <c r="F13" s="22" t="s">
        <v>32</v>
      </c>
      <c r="G13" s="22" t="s">
        <v>148</v>
      </c>
      <c r="H13" s="22" t="s">
        <v>151</v>
      </c>
      <c r="I13" s="22">
        <v>2</v>
      </c>
      <c r="J13" s="22">
        <v>5</v>
      </c>
      <c r="K13" s="22">
        <v>2</v>
      </c>
      <c r="L13" s="22">
        <v>5</v>
      </c>
      <c r="M13" s="22">
        <v>0.03</v>
      </c>
      <c r="N13" s="22"/>
    </row>
    <row r="14" s="1" customFormat="1" ht="30" customHeight="1" spans="1:14">
      <c r="A14" s="21">
        <v>1.7</v>
      </c>
      <c r="B14" s="22" t="s">
        <v>138</v>
      </c>
      <c r="C14" s="22" t="s">
        <v>152</v>
      </c>
      <c r="D14" s="22">
        <v>2.3</v>
      </c>
      <c r="E14" s="22" t="s">
        <v>137</v>
      </c>
      <c r="F14" s="22" t="s">
        <v>32</v>
      </c>
      <c r="G14" s="22" t="s">
        <v>148</v>
      </c>
      <c r="H14" s="22" t="s">
        <v>153</v>
      </c>
      <c r="I14" s="22">
        <v>1</v>
      </c>
      <c r="J14" s="22">
        <v>4</v>
      </c>
      <c r="K14" s="22">
        <v>1</v>
      </c>
      <c r="L14" s="22">
        <v>4</v>
      </c>
      <c r="M14" s="22">
        <v>0.023</v>
      </c>
      <c r="N14" s="22"/>
    </row>
    <row r="15" s="1" customFormat="1" ht="30" customHeight="1" spans="1:14">
      <c r="A15" s="21">
        <v>1.8</v>
      </c>
      <c r="B15" s="22" t="s">
        <v>138</v>
      </c>
      <c r="C15" s="22" t="s">
        <v>154</v>
      </c>
      <c r="D15" s="22">
        <v>1</v>
      </c>
      <c r="E15" s="22" t="s">
        <v>137</v>
      </c>
      <c r="F15" s="22" t="s">
        <v>32</v>
      </c>
      <c r="G15" s="22" t="s">
        <v>155</v>
      </c>
      <c r="H15" s="22" t="s">
        <v>156</v>
      </c>
      <c r="I15" s="22">
        <v>1</v>
      </c>
      <c r="J15" s="22">
        <v>3</v>
      </c>
      <c r="K15" s="22">
        <v>1</v>
      </c>
      <c r="L15" s="22">
        <v>3</v>
      </c>
      <c r="M15" s="22">
        <v>0.01</v>
      </c>
      <c r="N15" s="22"/>
    </row>
    <row r="16" s="1" customFormat="1" ht="30" customHeight="1" spans="1:14">
      <c r="A16" s="21">
        <v>1.9</v>
      </c>
      <c r="B16" s="22" t="s">
        <v>138</v>
      </c>
      <c r="C16" s="22" t="s">
        <v>157</v>
      </c>
      <c r="D16" s="22">
        <v>1.1</v>
      </c>
      <c r="E16" s="22" t="s">
        <v>137</v>
      </c>
      <c r="F16" s="22" t="s">
        <v>32</v>
      </c>
      <c r="G16" s="22" t="s">
        <v>155</v>
      </c>
      <c r="H16" s="23" t="s">
        <v>92</v>
      </c>
      <c r="I16" s="22">
        <v>1</v>
      </c>
      <c r="J16" s="22">
        <v>4</v>
      </c>
      <c r="K16" s="22">
        <v>1</v>
      </c>
      <c r="L16" s="22">
        <v>4</v>
      </c>
      <c r="M16" s="22">
        <v>0.011</v>
      </c>
      <c r="N16" s="22"/>
    </row>
    <row r="17" s="1" customFormat="1" ht="30" customHeight="1" spans="1:14">
      <c r="A17" s="21" t="s">
        <v>158</v>
      </c>
      <c r="B17" s="22" t="s">
        <v>138</v>
      </c>
      <c r="C17" s="22" t="s">
        <v>249</v>
      </c>
      <c r="D17" s="22">
        <v>12</v>
      </c>
      <c r="E17" s="22" t="s">
        <v>137</v>
      </c>
      <c r="F17" s="22" t="s">
        <v>32</v>
      </c>
      <c r="G17" s="22" t="s">
        <v>160</v>
      </c>
      <c r="H17" s="22" t="s">
        <v>161</v>
      </c>
      <c r="I17" s="22">
        <v>2</v>
      </c>
      <c r="J17" s="22">
        <v>8</v>
      </c>
      <c r="K17" s="22">
        <v>2</v>
      </c>
      <c r="L17" s="22">
        <v>8</v>
      </c>
      <c r="M17" s="22">
        <v>0.12</v>
      </c>
      <c r="N17" s="22"/>
    </row>
    <row r="18" s="1" customFormat="1" ht="30" customHeight="1" spans="1:14">
      <c r="A18" s="21" t="s">
        <v>162</v>
      </c>
      <c r="B18" s="22" t="s">
        <v>138</v>
      </c>
      <c r="C18" s="22" t="s">
        <v>250</v>
      </c>
      <c r="D18" s="22">
        <v>8</v>
      </c>
      <c r="E18" s="22" t="s">
        <v>137</v>
      </c>
      <c r="F18" s="22" t="s">
        <v>32</v>
      </c>
      <c r="G18" s="22" t="s">
        <v>160</v>
      </c>
      <c r="H18" s="22" t="s">
        <v>164</v>
      </c>
      <c r="I18" s="22">
        <v>1</v>
      </c>
      <c r="J18" s="22">
        <v>3</v>
      </c>
      <c r="K18" s="22">
        <v>1</v>
      </c>
      <c r="L18" s="22">
        <v>3</v>
      </c>
      <c r="M18" s="22">
        <v>0.08</v>
      </c>
      <c r="N18" s="22"/>
    </row>
    <row r="19" s="1" customFormat="1" ht="30" customHeight="1" spans="1:14">
      <c r="A19" s="20">
        <v>2</v>
      </c>
      <c r="B19" s="20" t="s">
        <v>165</v>
      </c>
      <c r="C19" s="20" t="s">
        <v>251</v>
      </c>
      <c r="D19" s="20">
        <f>D20+D21+D22+D23+D24+D25+D26+D27+D28</f>
        <v>91.6</v>
      </c>
      <c r="E19" s="20" t="s">
        <v>137</v>
      </c>
      <c r="F19" s="20" t="s">
        <v>32</v>
      </c>
      <c r="G19" s="20"/>
      <c r="H19" s="20"/>
      <c r="I19" s="20">
        <f t="shared" ref="I19:M19" si="1">I20+I21+I22+I23+I24+I25+I26+I27+I28</f>
        <v>32</v>
      </c>
      <c r="J19" s="20">
        <f t="shared" si="1"/>
        <v>117</v>
      </c>
      <c r="K19" s="20">
        <f t="shared" si="1"/>
        <v>32</v>
      </c>
      <c r="L19" s="20">
        <f t="shared" si="1"/>
        <v>117</v>
      </c>
      <c r="M19" s="20">
        <f t="shared" si="1"/>
        <v>0.916</v>
      </c>
      <c r="N19" s="20"/>
    </row>
    <row r="20" s="1" customFormat="1" ht="30" customHeight="1" spans="1:14">
      <c r="A20" s="22">
        <v>2.1</v>
      </c>
      <c r="B20" s="22" t="s">
        <v>165</v>
      </c>
      <c r="C20" s="22" t="s">
        <v>166</v>
      </c>
      <c r="D20" s="22">
        <v>24.7</v>
      </c>
      <c r="E20" s="22" t="s">
        <v>137</v>
      </c>
      <c r="F20" s="22" t="s">
        <v>32</v>
      </c>
      <c r="G20" s="22" t="s">
        <v>140</v>
      </c>
      <c r="H20" s="22" t="s">
        <v>141</v>
      </c>
      <c r="I20" s="22">
        <v>11</v>
      </c>
      <c r="J20" s="22">
        <v>38</v>
      </c>
      <c r="K20" s="22">
        <v>11</v>
      </c>
      <c r="L20" s="22">
        <v>38</v>
      </c>
      <c r="M20" s="22">
        <v>0.247</v>
      </c>
      <c r="N20" s="28"/>
    </row>
    <row r="21" s="1" customFormat="1" ht="30" customHeight="1" spans="1:14">
      <c r="A21" s="22">
        <v>2.2</v>
      </c>
      <c r="B21" s="22" t="s">
        <v>165</v>
      </c>
      <c r="C21" s="22" t="s">
        <v>167</v>
      </c>
      <c r="D21" s="22">
        <v>25.5</v>
      </c>
      <c r="E21" s="22" t="s">
        <v>137</v>
      </c>
      <c r="F21" s="22" t="s">
        <v>32</v>
      </c>
      <c r="G21" s="22" t="s">
        <v>140</v>
      </c>
      <c r="H21" s="22" t="s">
        <v>143</v>
      </c>
      <c r="I21" s="22">
        <v>7</v>
      </c>
      <c r="J21" s="22">
        <v>24</v>
      </c>
      <c r="K21" s="22">
        <v>7</v>
      </c>
      <c r="L21" s="22">
        <v>24</v>
      </c>
      <c r="M21" s="22">
        <v>0.255</v>
      </c>
      <c r="N21" s="28"/>
    </row>
    <row r="22" s="1" customFormat="1" ht="30" customHeight="1" spans="1:14">
      <c r="A22" s="22">
        <v>2.3</v>
      </c>
      <c r="B22" s="22" t="s">
        <v>165</v>
      </c>
      <c r="C22" s="22" t="s">
        <v>168</v>
      </c>
      <c r="D22" s="22">
        <v>10.1</v>
      </c>
      <c r="E22" s="22" t="s">
        <v>137</v>
      </c>
      <c r="F22" s="22" t="s">
        <v>32</v>
      </c>
      <c r="G22" s="22" t="s">
        <v>145</v>
      </c>
      <c r="H22" s="22" t="s">
        <v>103</v>
      </c>
      <c r="I22" s="22">
        <v>5</v>
      </c>
      <c r="J22" s="22">
        <v>17</v>
      </c>
      <c r="K22" s="22">
        <v>5</v>
      </c>
      <c r="L22" s="22">
        <v>17</v>
      </c>
      <c r="M22" s="22">
        <v>0.101</v>
      </c>
      <c r="N22" s="22"/>
    </row>
    <row r="23" s="1" customFormat="1" ht="30" customHeight="1" spans="1:14">
      <c r="A23" s="22">
        <v>2.4</v>
      </c>
      <c r="B23" s="22" t="s">
        <v>165</v>
      </c>
      <c r="C23" s="22" t="s">
        <v>169</v>
      </c>
      <c r="D23" s="22">
        <v>7.7</v>
      </c>
      <c r="E23" s="22" t="s">
        <v>137</v>
      </c>
      <c r="F23" s="22" t="s">
        <v>32</v>
      </c>
      <c r="G23" s="22" t="s">
        <v>145</v>
      </c>
      <c r="H23" s="22" t="s">
        <v>95</v>
      </c>
      <c r="I23" s="22">
        <v>3</v>
      </c>
      <c r="J23" s="22">
        <v>14</v>
      </c>
      <c r="K23" s="22">
        <v>3</v>
      </c>
      <c r="L23" s="22">
        <v>14</v>
      </c>
      <c r="M23" s="22">
        <v>0.077</v>
      </c>
      <c r="N23" s="22"/>
    </row>
    <row r="24" s="1" customFormat="1" ht="30" customHeight="1" spans="1:14">
      <c r="A24" s="22">
        <v>2.5</v>
      </c>
      <c r="B24" s="22" t="s">
        <v>165</v>
      </c>
      <c r="C24" s="22" t="s">
        <v>170</v>
      </c>
      <c r="D24" s="22">
        <v>15.4</v>
      </c>
      <c r="E24" s="22" t="s">
        <v>137</v>
      </c>
      <c r="F24" s="22" t="s">
        <v>32</v>
      </c>
      <c r="G24" s="22" t="s">
        <v>145</v>
      </c>
      <c r="H24" s="22" t="s">
        <v>92</v>
      </c>
      <c r="I24" s="22">
        <v>2</v>
      </c>
      <c r="J24" s="22">
        <v>9</v>
      </c>
      <c r="K24" s="22">
        <v>2</v>
      </c>
      <c r="L24" s="22">
        <v>9</v>
      </c>
      <c r="M24" s="22">
        <v>0.154</v>
      </c>
      <c r="N24" s="22"/>
    </row>
    <row r="25" s="1" customFormat="1" ht="30" customHeight="1" spans="1:14">
      <c r="A25" s="22">
        <v>2.6</v>
      </c>
      <c r="B25" s="22" t="s">
        <v>165</v>
      </c>
      <c r="C25" s="22" t="s">
        <v>171</v>
      </c>
      <c r="D25" s="22">
        <v>5</v>
      </c>
      <c r="E25" s="22" t="s">
        <v>137</v>
      </c>
      <c r="F25" s="22" t="s">
        <v>32</v>
      </c>
      <c r="G25" s="22" t="s">
        <v>148</v>
      </c>
      <c r="H25" s="22" t="s">
        <v>149</v>
      </c>
      <c r="I25" s="22">
        <v>1</v>
      </c>
      <c r="J25" s="22">
        <v>4</v>
      </c>
      <c r="K25" s="22">
        <v>1</v>
      </c>
      <c r="L25" s="22">
        <v>4</v>
      </c>
      <c r="M25" s="22">
        <v>0.05</v>
      </c>
      <c r="N25" s="22"/>
    </row>
    <row r="26" s="1" customFormat="1" ht="30" customHeight="1" spans="1:14">
      <c r="A26" s="22">
        <v>2.7</v>
      </c>
      <c r="B26" s="22" t="s">
        <v>165</v>
      </c>
      <c r="C26" s="22" t="s">
        <v>154</v>
      </c>
      <c r="D26" s="22">
        <v>1</v>
      </c>
      <c r="E26" s="22" t="s">
        <v>137</v>
      </c>
      <c r="F26" s="22" t="s">
        <v>32</v>
      </c>
      <c r="G26" s="22" t="s">
        <v>148</v>
      </c>
      <c r="H26" s="22" t="s">
        <v>151</v>
      </c>
      <c r="I26" s="22">
        <v>1</v>
      </c>
      <c r="J26" s="22">
        <v>3</v>
      </c>
      <c r="K26" s="22">
        <v>1</v>
      </c>
      <c r="L26" s="22">
        <v>3</v>
      </c>
      <c r="M26" s="22">
        <v>0.01</v>
      </c>
      <c r="N26" s="22"/>
    </row>
    <row r="27" s="1" customFormat="1" ht="30" customHeight="1" spans="1:14">
      <c r="A27" s="22">
        <v>2.8</v>
      </c>
      <c r="B27" s="22" t="s">
        <v>165</v>
      </c>
      <c r="C27" s="22" t="s">
        <v>172</v>
      </c>
      <c r="D27" s="22">
        <v>1.5</v>
      </c>
      <c r="E27" s="22" t="s">
        <v>137</v>
      </c>
      <c r="F27" s="22" t="s">
        <v>32</v>
      </c>
      <c r="G27" s="22" t="s">
        <v>148</v>
      </c>
      <c r="H27" s="22" t="s">
        <v>153</v>
      </c>
      <c r="I27" s="22">
        <v>1</v>
      </c>
      <c r="J27" s="22">
        <v>4</v>
      </c>
      <c r="K27" s="22">
        <v>1</v>
      </c>
      <c r="L27" s="22">
        <v>4</v>
      </c>
      <c r="M27" s="22">
        <v>0.015</v>
      </c>
      <c r="N27" s="22"/>
    </row>
    <row r="28" s="1" customFormat="1" ht="30" customHeight="1" spans="1:14">
      <c r="A28" s="22">
        <v>2.9</v>
      </c>
      <c r="B28" s="22" t="s">
        <v>165</v>
      </c>
      <c r="C28" s="22" t="s">
        <v>173</v>
      </c>
      <c r="D28" s="22">
        <v>0.7</v>
      </c>
      <c r="E28" s="22" t="s">
        <v>137</v>
      </c>
      <c r="F28" s="22" t="s">
        <v>32</v>
      </c>
      <c r="G28" s="22" t="s">
        <v>155</v>
      </c>
      <c r="H28" s="23" t="s">
        <v>92</v>
      </c>
      <c r="I28" s="22">
        <v>1</v>
      </c>
      <c r="J28" s="22">
        <v>4</v>
      </c>
      <c r="K28" s="22">
        <v>1</v>
      </c>
      <c r="L28" s="22">
        <v>4</v>
      </c>
      <c r="M28" s="22">
        <v>0.007</v>
      </c>
      <c r="N28" s="22"/>
    </row>
    <row r="29" s="1" customFormat="1" ht="30" customHeight="1" spans="1:14">
      <c r="A29" s="20">
        <v>4</v>
      </c>
      <c r="B29" s="20" t="s">
        <v>180</v>
      </c>
      <c r="C29" s="20" t="s">
        <v>252</v>
      </c>
      <c r="D29" s="20">
        <f>D30+D31+D32+D33+D34+D35+D36+D37+D38+D39+D40+D41+D42+D43</f>
        <v>121.5</v>
      </c>
      <c r="E29" s="20" t="s">
        <v>137</v>
      </c>
      <c r="F29" s="20" t="s">
        <v>32</v>
      </c>
      <c r="G29" s="20"/>
      <c r="H29" s="20"/>
      <c r="I29" s="20">
        <f t="shared" ref="I29:M29" si="2">I30+I31+I32+I33+I34+I35+I36+I37+I38+I39+I40+I41+I42+I43</f>
        <v>45</v>
      </c>
      <c r="J29" s="20">
        <f t="shared" si="2"/>
        <v>163</v>
      </c>
      <c r="K29" s="20">
        <f t="shared" si="2"/>
        <v>45</v>
      </c>
      <c r="L29" s="20">
        <f t="shared" si="2"/>
        <v>163</v>
      </c>
      <c r="M29" s="20">
        <f t="shared" si="2"/>
        <v>1.215</v>
      </c>
      <c r="N29" s="20"/>
    </row>
    <row r="30" s="1" customFormat="1" ht="30" customHeight="1" spans="1:14">
      <c r="A30" s="22">
        <v>4.1</v>
      </c>
      <c r="B30" s="22" t="s">
        <v>180</v>
      </c>
      <c r="C30" s="22" t="s">
        <v>182</v>
      </c>
      <c r="D30" s="22">
        <v>23.9</v>
      </c>
      <c r="E30" s="22" t="s">
        <v>137</v>
      </c>
      <c r="F30" s="22" t="s">
        <v>32</v>
      </c>
      <c r="G30" s="22" t="s">
        <v>140</v>
      </c>
      <c r="H30" s="22" t="s">
        <v>141</v>
      </c>
      <c r="I30" s="22">
        <v>17</v>
      </c>
      <c r="J30" s="22">
        <v>67</v>
      </c>
      <c r="K30" s="22">
        <v>17</v>
      </c>
      <c r="L30" s="22">
        <v>67</v>
      </c>
      <c r="M30" s="22">
        <v>0.239</v>
      </c>
      <c r="N30" s="22"/>
    </row>
    <row r="31" s="1" customFormat="1" ht="30" customHeight="1" spans="1:14">
      <c r="A31" s="22">
        <v>4.2</v>
      </c>
      <c r="B31" s="22" t="s">
        <v>180</v>
      </c>
      <c r="C31" s="22" t="s">
        <v>183</v>
      </c>
      <c r="D31" s="22">
        <v>33.5</v>
      </c>
      <c r="E31" s="22" t="s">
        <v>137</v>
      </c>
      <c r="F31" s="22" t="s">
        <v>32</v>
      </c>
      <c r="G31" s="22" t="s">
        <v>140</v>
      </c>
      <c r="H31" s="22" t="s">
        <v>143</v>
      </c>
      <c r="I31" s="22">
        <v>8</v>
      </c>
      <c r="J31" s="22">
        <v>26</v>
      </c>
      <c r="K31" s="22">
        <v>8</v>
      </c>
      <c r="L31" s="22">
        <v>26</v>
      </c>
      <c r="M31" s="22">
        <v>0.335</v>
      </c>
      <c r="N31" s="22"/>
    </row>
    <row r="32" s="1" customFormat="1" ht="30" customHeight="1" spans="1:14">
      <c r="A32" s="22">
        <v>4.3</v>
      </c>
      <c r="B32" s="22" t="s">
        <v>180</v>
      </c>
      <c r="C32" s="22" t="s">
        <v>253</v>
      </c>
      <c r="D32" s="22">
        <v>5.5</v>
      </c>
      <c r="E32" s="22" t="s">
        <v>137</v>
      </c>
      <c r="F32" s="22" t="s">
        <v>32</v>
      </c>
      <c r="G32" s="22" t="s">
        <v>145</v>
      </c>
      <c r="H32" s="22" t="s">
        <v>103</v>
      </c>
      <c r="I32" s="22">
        <v>4</v>
      </c>
      <c r="J32" s="22">
        <v>16</v>
      </c>
      <c r="K32" s="22">
        <v>4</v>
      </c>
      <c r="L32" s="22">
        <v>16</v>
      </c>
      <c r="M32" s="22">
        <v>0.055</v>
      </c>
      <c r="N32" s="22"/>
    </row>
    <row r="33" s="1" customFormat="1" ht="30" customHeight="1" spans="1:14">
      <c r="A33" s="22">
        <v>4.4</v>
      </c>
      <c r="B33" s="22" t="s">
        <v>180</v>
      </c>
      <c r="C33" s="22" t="s">
        <v>254</v>
      </c>
      <c r="D33" s="22">
        <v>6.8</v>
      </c>
      <c r="E33" s="22" t="s">
        <v>137</v>
      </c>
      <c r="F33" s="22" t="s">
        <v>32</v>
      </c>
      <c r="G33" s="22" t="s">
        <v>145</v>
      </c>
      <c r="H33" s="23" t="s">
        <v>101</v>
      </c>
      <c r="I33" s="22">
        <v>2</v>
      </c>
      <c r="J33" s="22">
        <v>6</v>
      </c>
      <c r="K33" s="22">
        <v>2</v>
      </c>
      <c r="L33" s="22">
        <v>6</v>
      </c>
      <c r="M33" s="22">
        <v>0.068</v>
      </c>
      <c r="N33" s="22"/>
    </row>
    <row r="34" s="1" customFormat="1" ht="30" customHeight="1" spans="1:14">
      <c r="A34" s="22">
        <v>4.5</v>
      </c>
      <c r="B34" s="22" t="s">
        <v>180</v>
      </c>
      <c r="C34" s="22" t="s">
        <v>186</v>
      </c>
      <c r="D34" s="22">
        <v>9</v>
      </c>
      <c r="E34" s="22" t="s">
        <v>137</v>
      </c>
      <c r="F34" s="22" t="s">
        <v>32</v>
      </c>
      <c r="G34" s="22" t="s">
        <v>145</v>
      </c>
      <c r="H34" s="22" t="s">
        <v>95</v>
      </c>
      <c r="I34" s="22">
        <v>3</v>
      </c>
      <c r="J34" s="22">
        <v>14</v>
      </c>
      <c r="K34" s="22">
        <v>3</v>
      </c>
      <c r="L34" s="22">
        <v>14</v>
      </c>
      <c r="M34" s="22">
        <v>0.09</v>
      </c>
      <c r="N34" s="22"/>
    </row>
    <row r="35" s="1" customFormat="1" ht="30" customHeight="1" spans="1:14">
      <c r="A35" s="22">
        <v>4.6</v>
      </c>
      <c r="B35" s="22" t="s">
        <v>180</v>
      </c>
      <c r="C35" s="22" t="s">
        <v>187</v>
      </c>
      <c r="D35" s="22">
        <v>13</v>
      </c>
      <c r="E35" s="22" t="s">
        <v>137</v>
      </c>
      <c r="F35" s="22" t="s">
        <v>32</v>
      </c>
      <c r="G35" s="22" t="s">
        <v>145</v>
      </c>
      <c r="H35" s="22" t="s">
        <v>92</v>
      </c>
      <c r="I35" s="22">
        <v>2</v>
      </c>
      <c r="J35" s="22">
        <v>9</v>
      </c>
      <c r="K35" s="22">
        <v>2</v>
      </c>
      <c r="L35" s="22">
        <v>9</v>
      </c>
      <c r="M35" s="22">
        <v>0.13</v>
      </c>
      <c r="N35" s="22"/>
    </row>
    <row r="36" s="1" customFormat="1" ht="30" customHeight="1" spans="1:14">
      <c r="A36" s="22">
        <v>4.7</v>
      </c>
      <c r="B36" s="22" t="s">
        <v>180</v>
      </c>
      <c r="C36" s="22" t="s">
        <v>188</v>
      </c>
      <c r="D36" s="22">
        <v>2</v>
      </c>
      <c r="E36" s="22" t="s">
        <v>137</v>
      </c>
      <c r="F36" s="22" t="s">
        <v>32</v>
      </c>
      <c r="G36" s="22" t="s">
        <v>148</v>
      </c>
      <c r="H36" s="22" t="s">
        <v>149</v>
      </c>
      <c r="I36" s="22">
        <v>1</v>
      </c>
      <c r="J36" s="22">
        <v>1</v>
      </c>
      <c r="K36" s="22">
        <v>1</v>
      </c>
      <c r="L36" s="22">
        <v>1</v>
      </c>
      <c r="M36" s="22">
        <v>0.02</v>
      </c>
      <c r="N36" s="22"/>
    </row>
    <row r="37" s="1" customFormat="1" ht="30" customHeight="1" spans="1:14">
      <c r="A37" s="22">
        <v>4.8</v>
      </c>
      <c r="B37" s="22" t="s">
        <v>180</v>
      </c>
      <c r="C37" s="22" t="s">
        <v>255</v>
      </c>
      <c r="D37" s="22">
        <v>3</v>
      </c>
      <c r="E37" s="22" t="s">
        <v>137</v>
      </c>
      <c r="F37" s="22" t="s">
        <v>32</v>
      </c>
      <c r="G37" s="22" t="s">
        <v>148</v>
      </c>
      <c r="H37" s="22" t="s">
        <v>151</v>
      </c>
      <c r="I37" s="22">
        <v>2</v>
      </c>
      <c r="J37" s="22">
        <v>5</v>
      </c>
      <c r="K37" s="22">
        <v>2</v>
      </c>
      <c r="L37" s="22">
        <v>5</v>
      </c>
      <c r="M37" s="22">
        <v>0.03</v>
      </c>
      <c r="N37" s="22"/>
    </row>
    <row r="38" s="1" customFormat="1" ht="30" customHeight="1" spans="1:14">
      <c r="A38" s="22">
        <v>4.9</v>
      </c>
      <c r="B38" s="22" t="s">
        <v>180</v>
      </c>
      <c r="C38" s="22" t="s">
        <v>190</v>
      </c>
      <c r="D38" s="22">
        <v>10</v>
      </c>
      <c r="E38" s="22" t="s">
        <v>137</v>
      </c>
      <c r="F38" s="22" t="s">
        <v>32</v>
      </c>
      <c r="G38" s="22" t="s">
        <v>148</v>
      </c>
      <c r="H38" s="22" t="s">
        <v>153</v>
      </c>
      <c r="I38" s="22">
        <v>1</v>
      </c>
      <c r="J38" s="22">
        <v>4</v>
      </c>
      <c r="K38" s="22">
        <v>1</v>
      </c>
      <c r="L38" s="22">
        <v>4</v>
      </c>
      <c r="M38" s="22">
        <v>0.1</v>
      </c>
      <c r="N38" s="22"/>
    </row>
    <row r="39" s="1" customFormat="1" ht="30" customHeight="1" spans="1:14">
      <c r="A39" s="21" t="s">
        <v>191</v>
      </c>
      <c r="B39" s="22" t="s">
        <v>180</v>
      </c>
      <c r="C39" s="22" t="s">
        <v>192</v>
      </c>
      <c r="D39" s="22">
        <v>3.2</v>
      </c>
      <c r="E39" s="22" t="s">
        <v>137</v>
      </c>
      <c r="F39" s="22" t="s">
        <v>32</v>
      </c>
      <c r="G39" s="22" t="s">
        <v>155</v>
      </c>
      <c r="H39" s="23" t="s">
        <v>92</v>
      </c>
      <c r="I39" s="22">
        <v>1</v>
      </c>
      <c r="J39" s="22">
        <v>4</v>
      </c>
      <c r="K39" s="22">
        <v>1</v>
      </c>
      <c r="L39" s="22">
        <v>4</v>
      </c>
      <c r="M39" s="22">
        <v>0.032</v>
      </c>
      <c r="N39" s="22"/>
    </row>
    <row r="40" s="1" customFormat="1" ht="30" customHeight="1" spans="1:14">
      <c r="A40" s="21" t="s">
        <v>193</v>
      </c>
      <c r="B40" s="22" t="s">
        <v>180</v>
      </c>
      <c r="C40" s="22" t="s">
        <v>194</v>
      </c>
      <c r="D40" s="22">
        <v>4.6</v>
      </c>
      <c r="E40" s="22" t="s">
        <v>137</v>
      </c>
      <c r="F40" s="22" t="s">
        <v>32</v>
      </c>
      <c r="G40" s="22" t="s">
        <v>160</v>
      </c>
      <c r="H40" s="22" t="s">
        <v>161</v>
      </c>
      <c r="I40" s="22">
        <v>1</v>
      </c>
      <c r="J40" s="22">
        <v>3</v>
      </c>
      <c r="K40" s="22">
        <v>1</v>
      </c>
      <c r="L40" s="22">
        <v>3</v>
      </c>
      <c r="M40" s="22">
        <v>0.046</v>
      </c>
      <c r="N40" s="22"/>
    </row>
    <row r="41" s="1" customFormat="1" ht="30" customHeight="1" spans="1:14">
      <c r="A41" s="21" t="s">
        <v>195</v>
      </c>
      <c r="B41" s="22" t="s">
        <v>180</v>
      </c>
      <c r="C41" s="22" t="s">
        <v>189</v>
      </c>
      <c r="D41" s="22">
        <v>2</v>
      </c>
      <c r="E41" s="22" t="s">
        <v>137</v>
      </c>
      <c r="F41" s="22" t="s">
        <v>32</v>
      </c>
      <c r="G41" s="22" t="s">
        <v>160</v>
      </c>
      <c r="H41" s="22" t="s">
        <v>164</v>
      </c>
      <c r="I41" s="22">
        <v>1</v>
      </c>
      <c r="J41" s="22">
        <v>3</v>
      </c>
      <c r="K41" s="22">
        <v>1</v>
      </c>
      <c r="L41" s="22">
        <v>3</v>
      </c>
      <c r="M41" s="22">
        <v>0.02</v>
      </c>
      <c r="N41" s="22"/>
    </row>
    <row r="42" s="1" customFormat="1" ht="30" customHeight="1" spans="1:14">
      <c r="A42" s="21" t="s">
        <v>196</v>
      </c>
      <c r="B42" s="22" t="s">
        <v>180</v>
      </c>
      <c r="C42" s="22" t="s">
        <v>256</v>
      </c>
      <c r="D42" s="22">
        <v>3</v>
      </c>
      <c r="E42" s="22" t="s">
        <v>137</v>
      </c>
      <c r="F42" s="22" t="s">
        <v>32</v>
      </c>
      <c r="G42" s="22" t="s">
        <v>197</v>
      </c>
      <c r="H42" s="22" t="s">
        <v>198</v>
      </c>
      <c r="I42" s="22">
        <v>1</v>
      </c>
      <c r="J42" s="22">
        <v>3</v>
      </c>
      <c r="K42" s="22">
        <v>1</v>
      </c>
      <c r="L42" s="22">
        <v>3</v>
      </c>
      <c r="M42" s="22">
        <v>0.03</v>
      </c>
      <c r="N42" s="22"/>
    </row>
    <row r="43" s="1" customFormat="1" ht="30" customHeight="1" spans="1:14">
      <c r="A43" s="21" t="s">
        <v>199</v>
      </c>
      <c r="B43" s="22" t="s">
        <v>180</v>
      </c>
      <c r="C43" s="22" t="s">
        <v>200</v>
      </c>
      <c r="D43" s="22">
        <v>2</v>
      </c>
      <c r="E43" s="22" t="s">
        <v>137</v>
      </c>
      <c r="F43" s="22" t="s">
        <v>32</v>
      </c>
      <c r="G43" s="22" t="s">
        <v>201</v>
      </c>
      <c r="H43" s="22" t="s">
        <v>202</v>
      </c>
      <c r="I43" s="22">
        <v>1</v>
      </c>
      <c r="J43" s="22">
        <v>2</v>
      </c>
      <c r="K43" s="22">
        <v>1</v>
      </c>
      <c r="L43" s="22">
        <v>2</v>
      </c>
      <c r="M43" s="22">
        <v>0.02</v>
      </c>
      <c r="N43" s="22"/>
    </row>
    <row r="44" s="1" customFormat="1" ht="30" customHeight="1" spans="1:14">
      <c r="A44" s="24"/>
      <c r="B44" s="25" t="s">
        <v>48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>
        <f>M45+M47+M62</f>
        <v>8.238</v>
      </c>
      <c r="N44" s="24"/>
    </row>
    <row r="45" s="1" customFormat="1" ht="30" customHeight="1" spans="1:14">
      <c r="A45" s="20">
        <v>1</v>
      </c>
      <c r="B45" s="20" t="s">
        <v>51</v>
      </c>
      <c r="C45" s="20" t="s">
        <v>63</v>
      </c>
      <c r="D45" s="20">
        <v>2</v>
      </c>
      <c r="E45" s="20" t="s">
        <v>209</v>
      </c>
      <c r="F45" s="20" t="s">
        <v>53</v>
      </c>
      <c r="G45" s="20"/>
      <c r="H45" s="20"/>
      <c r="I45" s="20">
        <v>1</v>
      </c>
      <c r="J45" s="20">
        <v>3</v>
      </c>
      <c r="K45" s="20"/>
      <c r="L45" s="20"/>
      <c r="M45" s="20">
        <v>0.2</v>
      </c>
      <c r="N45" s="20"/>
    </row>
    <row r="46" s="1" customFormat="1" ht="30" customHeight="1" spans="1:14">
      <c r="A46" s="22">
        <v>1.1</v>
      </c>
      <c r="B46" s="22"/>
      <c r="C46" s="22" t="s">
        <v>63</v>
      </c>
      <c r="D46" s="22">
        <v>2</v>
      </c>
      <c r="E46" s="22" t="s">
        <v>209</v>
      </c>
      <c r="F46" s="22" t="s">
        <v>53</v>
      </c>
      <c r="G46" s="22" t="s">
        <v>155</v>
      </c>
      <c r="H46" s="22" t="s">
        <v>156</v>
      </c>
      <c r="I46" s="22">
        <v>1</v>
      </c>
      <c r="J46" s="22">
        <v>3</v>
      </c>
      <c r="K46" s="22"/>
      <c r="L46" s="22"/>
      <c r="M46" s="22">
        <v>0.2</v>
      </c>
      <c r="N46" s="22"/>
    </row>
    <row r="47" s="1" customFormat="1" ht="30" customHeight="1" spans="1:14">
      <c r="A47" s="20">
        <v>2</v>
      </c>
      <c r="B47" s="20" t="s">
        <v>54</v>
      </c>
      <c r="C47" s="20" t="s">
        <v>64</v>
      </c>
      <c r="D47" s="20">
        <f>D48+D49+D50+D51+D52+D53+D54+D55+D56+D57+D58+D59+D60+D61</f>
        <v>131</v>
      </c>
      <c r="E47" s="20" t="s">
        <v>210</v>
      </c>
      <c r="F47" s="20" t="s">
        <v>56</v>
      </c>
      <c r="G47" s="20"/>
      <c r="H47" s="20"/>
      <c r="I47" s="20">
        <f t="shared" ref="I47:M47" si="3">I48+I49+I50+I51+I52+I53+I54+I55+I56+I57+I58+I59+I60+I61</f>
        <v>52</v>
      </c>
      <c r="J47" s="20">
        <f t="shared" si="3"/>
        <v>180</v>
      </c>
      <c r="K47" s="20">
        <f t="shared" si="3"/>
        <v>52</v>
      </c>
      <c r="L47" s="20">
        <f t="shared" si="3"/>
        <v>180</v>
      </c>
      <c r="M47" s="20">
        <f t="shared" si="3"/>
        <v>6.4</v>
      </c>
      <c r="N47" s="20"/>
    </row>
    <row r="48" s="1" customFormat="1" ht="30" customHeight="1" spans="1:14">
      <c r="A48" s="22">
        <v>2.1</v>
      </c>
      <c r="B48" s="22" t="s">
        <v>211</v>
      </c>
      <c r="C48" s="22" t="s">
        <v>212</v>
      </c>
      <c r="D48" s="22">
        <v>29</v>
      </c>
      <c r="E48" s="22" t="s">
        <v>210</v>
      </c>
      <c r="F48" s="22" t="s">
        <v>56</v>
      </c>
      <c r="G48" s="22" t="s">
        <v>140</v>
      </c>
      <c r="H48" s="22" t="s">
        <v>141</v>
      </c>
      <c r="I48" s="22">
        <v>15</v>
      </c>
      <c r="J48" s="22">
        <v>45</v>
      </c>
      <c r="K48" s="22">
        <v>15</v>
      </c>
      <c r="L48" s="22">
        <v>45</v>
      </c>
      <c r="M48" s="22">
        <v>1.45</v>
      </c>
      <c r="N48" s="28"/>
    </row>
    <row r="49" s="1" customFormat="1" ht="30" customHeight="1" spans="1:14">
      <c r="A49" s="22">
        <v>2.2</v>
      </c>
      <c r="B49" s="22" t="s">
        <v>211</v>
      </c>
      <c r="C49" s="22" t="s">
        <v>213</v>
      </c>
      <c r="D49" s="22">
        <v>18</v>
      </c>
      <c r="E49" s="22" t="s">
        <v>210</v>
      </c>
      <c r="F49" s="22" t="s">
        <v>56</v>
      </c>
      <c r="G49" s="22" t="s">
        <v>140</v>
      </c>
      <c r="H49" s="22" t="s">
        <v>143</v>
      </c>
      <c r="I49" s="22">
        <v>9</v>
      </c>
      <c r="J49" s="22">
        <v>31</v>
      </c>
      <c r="K49" s="22">
        <v>9</v>
      </c>
      <c r="L49" s="22">
        <v>31</v>
      </c>
      <c r="M49" s="22">
        <v>0.9</v>
      </c>
      <c r="N49" s="28"/>
    </row>
    <row r="50" s="1" customFormat="1" ht="30" customHeight="1" spans="1:14">
      <c r="A50" s="22">
        <v>2.3</v>
      </c>
      <c r="B50" s="22" t="s">
        <v>211</v>
      </c>
      <c r="C50" s="22" t="s">
        <v>259</v>
      </c>
      <c r="D50" s="22">
        <v>29</v>
      </c>
      <c r="E50" s="22" t="s">
        <v>210</v>
      </c>
      <c r="F50" s="22" t="s">
        <v>56</v>
      </c>
      <c r="G50" s="22" t="s">
        <v>145</v>
      </c>
      <c r="H50" s="22" t="s">
        <v>103</v>
      </c>
      <c r="I50" s="22">
        <v>10</v>
      </c>
      <c r="J50" s="22">
        <v>38</v>
      </c>
      <c r="K50" s="22">
        <v>10</v>
      </c>
      <c r="L50" s="22">
        <v>38</v>
      </c>
      <c r="M50" s="22">
        <v>1.45</v>
      </c>
      <c r="N50" s="22"/>
    </row>
    <row r="51" s="1" customFormat="1" ht="30" customHeight="1" spans="1:14">
      <c r="A51" s="22">
        <v>2.4</v>
      </c>
      <c r="B51" s="22" t="s">
        <v>211</v>
      </c>
      <c r="C51" s="22" t="s">
        <v>260</v>
      </c>
      <c r="D51" s="22">
        <v>11</v>
      </c>
      <c r="E51" s="22" t="s">
        <v>210</v>
      </c>
      <c r="F51" s="22" t="s">
        <v>56</v>
      </c>
      <c r="G51" s="22" t="s">
        <v>145</v>
      </c>
      <c r="H51" s="23" t="s">
        <v>101</v>
      </c>
      <c r="I51" s="22">
        <v>3</v>
      </c>
      <c r="J51" s="22">
        <v>10</v>
      </c>
      <c r="K51" s="22">
        <v>3</v>
      </c>
      <c r="L51" s="22">
        <v>10</v>
      </c>
      <c r="M51" s="22">
        <v>0.55</v>
      </c>
      <c r="N51" s="22"/>
    </row>
    <row r="52" s="1" customFormat="1" ht="30" customHeight="1" spans="1:14">
      <c r="A52" s="22">
        <v>2.5</v>
      </c>
      <c r="B52" s="22" t="s">
        <v>211</v>
      </c>
      <c r="C52" s="22" t="s">
        <v>261</v>
      </c>
      <c r="D52" s="22">
        <v>9</v>
      </c>
      <c r="E52" s="22" t="s">
        <v>210</v>
      </c>
      <c r="F52" s="22" t="s">
        <v>56</v>
      </c>
      <c r="G52" s="22" t="s">
        <v>145</v>
      </c>
      <c r="H52" s="22" t="s">
        <v>95</v>
      </c>
      <c r="I52" s="22">
        <v>3</v>
      </c>
      <c r="J52" s="22">
        <v>14</v>
      </c>
      <c r="K52" s="22">
        <v>3</v>
      </c>
      <c r="L52" s="22">
        <v>14</v>
      </c>
      <c r="M52" s="22">
        <v>0.45</v>
      </c>
      <c r="N52" s="22"/>
    </row>
    <row r="53" s="1" customFormat="1" ht="30" customHeight="1" spans="1:14">
      <c r="A53" s="22">
        <v>2.6</v>
      </c>
      <c r="B53" s="22" t="s">
        <v>211</v>
      </c>
      <c r="C53" s="22" t="s">
        <v>224</v>
      </c>
      <c r="D53" s="22">
        <v>3</v>
      </c>
      <c r="E53" s="22" t="s">
        <v>210</v>
      </c>
      <c r="F53" s="22" t="s">
        <v>56</v>
      </c>
      <c r="G53" s="22" t="s">
        <v>145</v>
      </c>
      <c r="H53" s="22" t="s">
        <v>92</v>
      </c>
      <c r="I53" s="22">
        <v>2</v>
      </c>
      <c r="J53" s="22">
        <v>9</v>
      </c>
      <c r="K53" s="22">
        <v>2</v>
      </c>
      <c r="L53" s="22">
        <v>9</v>
      </c>
      <c r="M53" s="22">
        <v>0.15</v>
      </c>
      <c r="N53" s="22"/>
    </row>
    <row r="54" s="1" customFormat="1" ht="30" customHeight="1" spans="1:14">
      <c r="A54" s="22">
        <v>2.7</v>
      </c>
      <c r="B54" s="22" t="s">
        <v>211</v>
      </c>
      <c r="C54" s="22" t="s">
        <v>218</v>
      </c>
      <c r="D54" s="22">
        <v>6</v>
      </c>
      <c r="E54" s="22" t="s">
        <v>210</v>
      </c>
      <c r="F54" s="22" t="s">
        <v>56</v>
      </c>
      <c r="G54" s="22" t="s">
        <v>148</v>
      </c>
      <c r="H54" s="22" t="s">
        <v>149</v>
      </c>
      <c r="I54" s="22">
        <v>1</v>
      </c>
      <c r="J54" s="22">
        <v>4</v>
      </c>
      <c r="K54" s="22">
        <v>1</v>
      </c>
      <c r="L54" s="22">
        <v>4</v>
      </c>
      <c r="M54" s="22">
        <v>0.3</v>
      </c>
      <c r="N54" s="22"/>
    </row>
    <row r="55" s="1" customFormat="1" ht="30" customHeight="1" spans="1:14">
      <c r="A55" s="22">
        <v>2.8</v>
      </c>
      <c r="B55" s="22" t="s">
        <v>211</v>
      </c>
      <c r="C55" s="22" t="s">
        <v>262</v>
      </c>
      <c r="D55" s="22">
        <v>6</v>
      </c>
      <c r="E55" s="22" t="s">
        <v>210</v>
      </c>
      <c r="F55" s="22" t="s">
        <v>56</v>
      </c>
      <c r="G55" s="22" t="s">
        <v>148</v>
      </c>
      <c r="H55" s="22" t="s">
        <v>151</v>
      </c>
      <c r="I55" s="22">
        <v>2</v>
      </c>
      <c r="J55" s="22">
        <v>5</v>
      </c>
      <c r="K55" s="22">
        <v>2</v>
      </c>
      <c r="L55" s="22">
        <v>5</v>
      </c>
      <c r="M55" s="22">
        <v>0.3</v>
      </c>
      <c r="N55" s="22"/>
    </row>
    <row r="56" s="1" customFormat="1" ht="30" customHeight="1" spans="1:14">
      <c r="A56" s="22">
        <v>2.9</v>
      </c>
      <c r="B56" s="22" t="s">
        <v>211</v>
      </c>
      <c r="C56" s="22" t="s">
        <v>263</v>
      </c>
      <c r="D56" s="22">
        <v>2</v>
      </c>
      <c r="E56" s="22" t="s">
        <v>210</v>
      </c>
      <c r="F56" s="22" t="s">
        <v>56</v>
      </c>
      <c r="G56" s="22" t="s">
        <v>148</v>
      </c>
      <c r="H56" s="22" t="s">
        <v>153</v>
      </c>
      <c r="I56" s="22">
        <v>1</v>
      </c>
      <c r="J56" s="22">
        <v>4</v>
      </c>
      <c r="K56" s="22">
        <v>1</v>
      </c>
      <c r="L56" s="22">
        <v>4</v>
      </c>
      <c r="M56" s="22">
        <v>0.1</v>
      </c>
      <c r="N56" s="22"/>
    </row>
    <row r="57" s="1" customFormat="1" ht="30" customHeight="1" spans="1:14">
      <c r="A57" s="21" t="s">
        <v>221</v>
      </c>
      <c r="B57" s="22" t="s">
        <v>211</v>
      </c>
      <c r="C57" s="22" t="s">
        <v>226</v>
      </c>
      <c r="D57" s="22">
        <v>4</v>
      </c>
      <c r="E57" s="22" t="s">
        <v>210</v>
      </c>
      <c r="F57" s="22" t="s">
        <v>56</v>
      </c>
      <c r="G57" s="22" t="s">
        <v>155</v>
      </c>
      <c r="H57" s="22" t="s">
        <v>156</v>
      </c>
      <c r="I57" s="22">
        <v>1</v>
      </c>
      <c r="J57" s="22">
        <v>3</v>
      </c>
      <c r="K57" s="22">
        <v>1</v>
      </c>
      <c r="L57" s="22">
        <v>3</v>
      </c>
      <c r="M57" s="22">
        <v>0.2</v>
      </c>
      <c r="N57" s="22"/>
    </row>
    <row r="58" s="1" customFormat="1" ht="30" customHeight="1" spans="1:14">
      <c r="A58" s="21" t="s">
        <v>223</v>
      </c>
      <c r="B58" s="22" t="s">
        <v>211</v>
      </c>
      <c r="C58" s="22" t="s">
        <v>224</v>
      </c>
      <c r="D58" s="22">
        <v>3</v>
      </c>
      <c r="E58" s="22" t="s">
        <v>210</v>
      </c>
      <c r="F58" s="22" t="s">
        <v>56</v>
      </c>
      <c r="G58" s="22" t="s">
        <v>155</v>
      </c>
      <c r="H58" s="23" t="s">
        <v>92</v>
      </c>
      <c r="I58" s="22">
        <v>1</v>
      </c>
      <c r="J58" s="22">
        <v>4</v>
      </c>
      <c r="K58" s="22">
        <v>1</v>
      </c>
      <c r="L58" s="22">
        <v>4</v>
      </c>
      <c r="M58" s="22">
        <v>0.15</v>
      </c>
      <c r="N58" s="22"/>
    </row>
    <row r="59" s="1" customFormat="1" ht="30" customHeight="1" spans="1:14">
      <c r="A59" s="21" t="s">
        <v>225</v>
      </c>
      <c r="B59" s="22" t="s">
        <v>211</v>
      </c>
      <c r="C59" s="22" t="s">
        <v>264</v>
      </c>
      <c r="D59" s="22">
        <v>4</v>
      </c>
      <c r="E59" s="22" t="s">
        <v>210</v>
      </c>
      <c r="F59" s="22" t="s">
        <v>56</v>
      </c>
      <c r="G59" s="22" t="s">
        <v>160</v>
      </c>
      <c r="H59" s="22" t="s">
        <v>161</v>
      </c>
      <c r="I59" s="22">
        <v>2</v>
      </c>
      <c r="J59" s="22">
        <v>8</v>
      </c>
      <c r="K59" s="22">
        <v>2</v>
      </c>
      <c r="L59" s="22">
        <v>8</v>
      </c>
      <c r="M59" s="22">
        <v>0.2</v>
      </c>
      <c r="N59" s="22"/>
    </row>
    <row r="60" s="1" customFormat="1" ht="30" customHeight="1" spans="1:14">
      <c r="A60" s="21" t="s">
        <v>227</v>
      </c>
      <c r="B60" s="22" t="s">
        <v>211</v>
      </c>
      <c r="C60" s="22" t="s">
        <v>265</v>
      </c>
      <c r="D60" s="22">
        <v>5</v>
      </c>
      <c r="E60" s="22" t="s">
        <v>210</v>
      </c>
      <c r="F60" s="22" t="s">
        <v>56</v>
      </c>
      <c r="G60" s="22" t="s">
        <v>160</v>
      </c>
      <c r="H60" s="22" t="s">
        <v>164</v>
      </c>
      <c r="I60" s="22">
        <v>1</v>
      </c>
      <c r="J60" s="22">
        <v>3</v>
      </c>
      <c r="K60" s="22">
        <v>1</v>
      </c>
      <c r="L60" s="22">
        <v>3</v>
      </c>
      <c r="M60" s="22">
        <v>0.1</v>
      </c>
      <c r="N60" s="22"/>
    </row>
    <row r="61" s="1" customFormat="1" ht="30" customHeight="1" spans="1:14">
      <c r="A61" s="22">
        <v>2.14</v>
      </c>
      <c r="B61" s="22" t="s">
        <v>211</v>
      </c>
      <c r="C61" s="22" t="s">
        <v>266</v>
      </c>
      <c r="D61" s="22">
        <v>2</v>
      </c>
      <c r="E61" s="22" t="s">
        <v>210</v>
      </c>
      <c r="F61" s="22" t="s">
        <v>56</v>
      </c>
      <c r="G61" s="22" t="s">
        <v>201</v>
      </c>
      <c r="H61" s="22" t="s">
        <v>202</v>
      </c>
      <c r="I61" s="22">
        <v>1</v>
      </c>
      <c r="J61" s="22">
        <v>2</v>
      </c>
      <c r="K61" s="22">
        <v>1</v>
      </c>
      <c r="L61" s="22">
        <v>2</v>
      </c>
      <c r="M61" s="22">
        <v>0.1</v>
      </c>
      <c r="N61" s="22"/>
    </row>
    <row r="62" s="1" customFormat="1" ht="30" customHeight="1" spans="1:14">
      <c r="A62" s="20">
        <v>4</v>
      </c>
      <c r="B62" s="20" t="s">
        <v>60</v>
      </c>
      <c r="C62" s="20" t="s">
        <v>65</v>
      </c>
      <c r="D62" s="20">
        <f>D63+D64+D65</f>
        <v>1260</v>
      </c>
      <c r="E62" s="20" t="s">
        <v>230</v>
      </c>
      <c r="F62" s="20" t="s">
        <v>59</v>
      </c>
      <c r="G62" s="20"/>
      <c r="H62" s="20"/>
      <c r="I62" s="20">
        <f t="shared" ref="I62:M62" si="4">I63+I64+I65</f>
        <v>17</v>
      </c>
      <c r="J62" s="20">
        <f t="shared" si="4"/>
        <v>62</v>
      </c>
      <c r="K62" s="20">
        <f t="shared" si="4"/>
        <v>17</v>
      </c>
      <c r="L62" s="20">
        <f t="shared" si="4"/>
        <v>62</v>
      </c>
      <c r="M62" s="20">
        <f t="shared" si="4"/>
        <v>1.638</v>
      </c>
      <c r="N62" s="20"/>
    </row>
    <row r="63" s="1" customFormat="1" ht="30" customHeight="1" spans="1:14">
      <c r="A63" s="26">
        <v>4.1</v>
      </c>
      <c r="B63" s="26" t="s">
        <v>232</v>
      </c>
      <c r="C63" s="26" t="s">
        <v>233</v>
      </c>
      <c r="D63" s="26">
        <v>960</v>
      </c>
      <c r="E63" s="22" t="s">
        <v>230</v>
      </c>
      <c r="F63" s="22" t="s">
        <v>59</v>
      </c>
      <c r="G63" s="26" t="s">
        <v>140</v>
      </c>
      <c r="H63" s="26" t="s">
        <v>141</v>
      </c>
      <c r="I63" s="26">
        <v>15</v>
      </c>
      <c r="J63" s="26">
        <v>57</v>
      </c>
      <c r="K63" s="26">
        <v>15</v>
      </c>
      <c r="L63" s="26">
        <v>57</v>
      </c>
      <c r="M63" s="26">
        <v>1.248</v>
      </c>
      <c r="N63" s="26"/>
    </row>
    <row r="64" s="1" customFormat="1" ht="30" customHeight="1" spans="1:14">
      <c r="A64" s="22">
        <v>4.5</v>
      </c>
      <c r="B64" s="26" t="s">
        <v>232</v>
      </c>
      <c r="C64" s="26" t="s">
        <v>237</v>
      </c>
      <c r="D64" s="22">
        <v>200</v>
      </c>
      <c r="E64" s="22" t="s">
        <v>230</v>
      </c>
      <c r="F64" s="22" t="s">
        <v>59</v>
      </c>
      <c r="G64" s="22" t="s">
        <v>197</v>
      </c>
      <c r="H64" s="22" t="s">
        <v>198</v>
      </c>
      <c r="I64" s="22">
        <v>1</v>
      </c>
      <c r="J64" s="22">
        <v>3</v>
      </c>
      <c r="K64" s="22">
        <v>1</v>
      </c>
      <c r="L64" s="22">
        <v>3</v>
      </c>
      <c r="M64" s="22">
        <v>0.26</v>
      </c>
      <c r="N64" s="22"/>
    </row>
    <row r="65" s="1" customFormat="1" ht="30" customHeight="1" spans="1:14">
      <c r="A65" s="22">
        <v>4.6</v>
      </c>
      <c r="B65" s="26" t="s">
        <v>232</v>
      </c>
      <c r="C65" s="26" t="s">
        <v>238</v>
      </c>
      <c r="D65" s="22">
        <v>100</v>
      </c>
      <c r="E65" s="22" t="s">
        <v>230</v>
      </c>
      <c r="F65" s="22" t="s">
        <v>59</v>
      </c>
      <c r="G65" s="22" t="s">
        <v>201</v>
      </c>
      <c r="H65" s="22" t="s">
        <v>202</v>
      </c>
      <c r="I65" s="22">
        <v>1</v>
      </c>
      <c r="J65" s="22">
        <v>2</v>
      </c>
      <c r="K65" s="22">
        <v>1</v>
      </c>
      <c r="L65" s="22">
        <v>2</v>
      </c>
      <c r="M65" s="22">
        <v>0.13</v>
      </c>
      <c r="N65" s="22"/>
    </row>
    <row r="66" s="1" customFormat="1" ht="25" customHeight="1" spans="1:14">
      <c r="A66" s="29" t="s">
        <v>267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</row>
    <row r="67" s="1" customFormat="1" ht="19" customHeight="1" spans="1:14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</row>
  </sheetData>
  <mergeCells count="12">
    <mergeCell ref="A1:N1"/>
    <mergeCell ref="G2:H2"/>
    <mergeCell ref="I2:L2"/>
    <mergeCell ref="A2:A3"/>
    <mergeCell ref="B2:B3"/>
    <mergeCell ref="C2:C3"/>
    <mergeCell ref="D2:D3"/>
    <mergeCell ref="E2:E3"/>
    <mergeCell ref="F2:F3"/>
    <mergeCell ref="M2:M3"/>
    <mergeCell ref="N2:N3"/>
    <mergeCell ref="A66:N67"/>
  </mergeCells>
  <pageMargins left="0.786805555555556" right="0.786805555555556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（2018-2020年汇总表）</vt:lpstr>
      <vt:lpstr>产业发展-细表</vt:lpstr>
      <vt:lpstr>公共服务改善-细表</vt:lpstr>
      <vt:lpstr>镇2018申报表</vt:lpstr>
      <vt:lpstr>镇2019申报</vt:lpstr>
      <vt:lpstr>镇2020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Windwos7X64</cp:lastModifiedBy>
  <cp:revision>1</cp:revision>
  <dcterms:created xsi:type="dcterms:W3CDTF">2018-01-09T07:44:00Z</dcterms:created>
  <dcterms:modified xsi:type="dcterms:W3CDTF">2018-12-20T13:21:30Z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