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018年勐阿镇扶贫资金勐阿镇" sheetId="1" r:id="rId1"/>
    <sheet name="勐阿镇2018年上海对口帮扶资金" sheetId="2" r:id="rId2"/>
  </sheets>
  <definedNames>
    <definedName name="_xlnm.Print_Titles" localSheetId="0">'2018年勐阿镇扶贫资金勐阿镇'!$4:$5</definedName>
    <definedName name="_xlnm._FilterDatabase" localSheetId="0" hidden="1">'2018年勐阿镇扶贫资金勐阿镇'!$A$5:$N$179</definedName>
  </definedNames>
  <calcPr fullCalcOnLoad="1"/>
</workbook>
</file>

<file path=xl/sharedStrings.xml><?xml version="1.0" encoding="utf-8"?>
<sst xmlns="http://schemas.openxmlformats.org/spreadsheetml/2006/main" count="572" uniqueCount="362">
  <si>
    <t>附件1</t>
  </si>
  <si>
    <r>
      <t>勐阿镇</t>
    </r>
    <r>
      <rPr>
        <b/>
        <sz val="28"/>
        <rFont val="SimSun-ExtB"/>
        <family val="3"/>
      </rPr>
      <t>2018</t>
    </r>
    <r>
      <rPr>
        <b/>
        <sz val="28"/>
        <rFont val="宋体"/>
        <family val="0"/>
      </rPr>
      <t>年财政扶贫资金使用明细表</t>
    </r>
  </si>
  <si>
    <t>收入</t>
  </si>
  <si>
    <t>支出</t>
  </si>
  <si>
    <t>序号</t>
  </si>
  <si>
    <t>资金到账时间</t>
  </si>
  <si>
    <t>文件号</t>
  </si>
  <si>
    <t>凭证号</t>
  </si>
  <si>
    <t>拨款单位</t>
  </si>
  <si>
    <t>资金内容</t>
  </si>
  <si>
    <t>到账金额</t>
  </si>
  <si>
    <t>支付序号</t>
  </si>
  <si>
    <t>转账时间</t>
  </si>
  <si>
    <t>转账金额</t>
  </si>
  <si>
    <t>支付明细</t>
  </si>
  <si>
    <t>支付对象</t>
  </si>
  <si>
    <t>截至2018年12月31日结余额度</t>
  </si>
  <si>
    <t>备注</t>
  </si>
  <si>
    <t>海财预字（2017）261号</t>
  </si>
  <si>
    <t>产业发展项目</t>
  </si>
  <si>
    <t>财政收回产业发展资金</t>
  </si>
  <si>
    <t>预算国库收回</t>
  </si>
  <si>
    <t>海财预字（2017）453号</t>
  </si>
  <si>
    <t>贫困村寨环境综合整治项目资金</t>
  </si>
  <si>
    <t>支勐阿镇购买垃圾车及垃圾箱款</t>
  </si>
  <si>
    <t>开远市恒腾经贸有限公司</t>
  </si>
  <si>
    <t>财政收回</t>
  </si>
  <si>
    <t>海财农字〔2017〕312号</t>
  </si>
  <si>
    <t>扶贫攻坚经费</t>
  </si>
  <si>
    <t>转贺建村委会伙房四组用于挡墙款</t>
  </si>
  <si>
    <t>勐阿农经站</t>
  </si>
  <si>
    <t>勐海县易地扶贫搬迁建设项目指挥部</t>
  </si>
  <si>
    <t>建房补助</t>
  </si>
  <si>
    <t>支勐海县财政局收回2016年勐阿镇建房补助结余结转资金</t>
  </si>
  <si>
    <t>勐海县财政局</t>
  </si>
  <si>
    <t>勐海县住房和城乡建设局</t>
  </si>
  <si>
    <t>无能力建房户补助资金</t>
  </si>
  <si>
    <t>中国共产党勐海县委员会办公室</t>
  </si>
  <si>
    <t>扶贫工作经费</t>
  </si>
  <si>
    <t>支勐阿镇开展扶贫攻坚宣传费</t>
  </si>
  <si>
    <t>张春伟</t>
  </si>
  <si>
    <t>支勐阿镇开展扶贫工作耗材费</t>
  </si>
  <si>
    <t>勐海科通电脑科技有限公司</t>
  </si>
  <si>
    <t>支勐阿镇政府办公耗材费</t>
  </si>
  <si>
    <t>支勐阿镇开展扶贫工作购买国旗款</t>
  </si>
  <si>
    <t>陈振金</t>
  </si>
  <si>
    <t>与支付序号56号为一笔支出，总金额为8250元</t>
  </si>
  <si>
    <t>支勐阿镇开展扶贫工作购买文件袋款</t>
  </si>
  <si>
    <t>2017年农村危房改造中央资金补助</t>
  </si>
  <si>
    <t>支勐阿镇南朗河村委会农村危房改造省级41户补助</t>
  </si>
  <si>
    <t>代收代发户</t>
  </si>
  <si>
    <t>支勐阿镇勐康村委会农村危房改造省级补助19户</t>
  </si>
  <si>
    <t>支省级24户危房改造</t>
  </si>
  <si>
    <t>与支付序号29号为一笔支出，支出金额为298000元</t>
  </si>
  <si>
    <t>县级农村危房改造（80000元（其中县级：74000元，中央6000元）现将中央6000元调整为2018年2月1日勐海县住房和城乡建设局拨2018年农村危房改造县级资金补助）</t>
  </si>
  <si>
    <t>调整2017年12月26日支嘎赛、南朗河村委会4户农村危房改造款（80000元）其中：使用中央资金6000元</t>
  </si>
  <si>
    <t>支勐阿镇南朗河村委会农村危房改造县级19户补助</t>
  </si>
  <si>
    <t>支勐阿镇勐康村委会农村危房改造县级13户</t>
  </si>
  <si>
    <t>支县级42户危房改造</t>
  </si>
  <si>
    <t>与支付序号167为一笔支出，总金额为496200元</t>
  </si>
  <si>
    <t>2018年消除农村危房改造资金</t>
  </si>
  <si>
    <t>支2018年勐阿镇消除危房行动农户拨款</t>
  </si>
  <si>
    <t>勐海县脱贫攻坚消除石棉瓦、彩钢瓦行动县级资金</t>
  </si>
  <si>
    <t>支勐阿镇消除农村住房石棉瓦顶彩钢瓦顶工作预付款</t>
  </si>
  <si>
    <t>国营思茅农场建筑安装公司</t>
  </si>
  <si>
    <t>支勐阿镇消除农村住房石棉瓦顶彩钢瓦顶工作尾款</t>
  </si>
  <si>
    <t>勐海县坚消除石棉瓦顶、彩钢瓦顶行动资金</t>
  </si>
  <si>
    <t>支收回不符合用财政涉农整合资金安排的消除石棉瓦、彩钢瓦顶行动资金</t>
  </si>
  <si>
    <t>2017年提升城乡人居环境行动专项经费</t>
  </si>
  <si>
    <t>支办公费耗材款</t>
  </si>
  <si>
    <t>廖峥</t>
  </si>
  <si>
    <t>支办公设备购置款</t>
  </si>
  <si>
    <t>支垃圾填埋土方运费</t>
  </si>
  <si>
    <t>罗庆林</t>
  </si>
  <si>
    <t>2018年消除危房行动县级资金</t>
  </si>
  <si>
    <t>支勐阿镇59户县级危房改造补助</t>
  </si>
  <si>
    <t>支勐阿镇消除危房行动自愿放弃户反悔改造危房款（6户）</t>
  </si>
  <si>
    <t>与支付序号32号为一笔支出，支出金额为9万元</t>
  </si>
  <si>
    <t>2017年农村危房改造省级补助资金</t>
  </si>
  <si>
    <t>与支付序号15号为一笔支出，支出金额为298000元</t>
  </si>
  <si>
    <t>1.消除危房行动县级资金</t>
  </si>
  <si>
    <t>支勐阿镇2018年164户消除危房行动资金</t>
  </si>
  <si>
    <t>与支付序号30号为一笔，支出总金额为300万元</t>
  </si>
  <si>
    <t>2.消除危房行动县级资金</t>
  </si>
  <si>
    <t>与支付序号28号为一笔支出，支出金额为9万元</t>
  </si>
  <si>
    <t>支勐阿镇消除危房行动款（县级179户）</t>
  </si>
  <si>
    <t>与支付序号148为一笔支出，总金额为1194650元。</t>
  </si>
  <si>
    <t>勐海县消除农村住房石棉瓦顶、彩钢瓦顶资金</t>
  </si>
  <si>
    <t>支勐阿镇消除农村住房石棉瓦顶彩钢瓦顶工作款</t>
  </si>
  <si>
    <t>支勐阿镇消除农村住房石棉瓦彩钢瓦顶工作款</t>
  </si>
  <si>
    <t>支勐阿镇合成树脂瓦样板房款</t>
  </si>
  <si>
    <t>云南省玉溪市宁峰商贸有限责任公司</t>
  </si>
  <si>
    <t>支勐阿镇全面消除农村石棉瓦顶彩钢瓦顶工程款</t>
  </si>
  <si>
    <t>消除危房行动缺口资金</t>
  </si>
  <si>
    <t>支勐海县住建局收回不符合用财政涉农整合资金安排的消除危房行动缺口资金</t>
  </si>
  <si>
    <t>勐海勐海县住房和城乡建设局</t>
  </si>
  <si>
    <t>海财预字〔2018〕174号</t>
  </si>
  <si>
    <t>贺建村委会伙房三四组农户房屋改造补助资金</t>
  </si>
  <si>
    <t>支贺建伙房四组25户房屋改造补助（按进度第一次拨付）</t>
  </si>
  <si>
    <t>支贺建伙房三组19户房屋改造补助（按进度第一次拨付）</t>
  </si>
  <si>
    <t>支贺建村委会伙房三、四组农户房屋改造补助资金</t>
  </si>
  <si>
    <t>支勐阿镇贺建伙房三组、四组房屋改造补助</t>
  </si>
  <si>
    <t>支贺建伙房三组、四组房屋改造补助</t>
  </si>
  <si>
    <t>支勐阿镇贺建伙房三四组房屋改造补助</t>
  </si>
  <si>
    <t>支勐阿镇贺建伙房四组房屋改造补助</t>
  </si>
  <si>
    <t>杨开友</t>
  </si>
  <si>
    <t>支贺建村委会伙房三、四组农户房屋改造补助</t>
  </si>
  <si>
    <t>支贺建村委会伙房三四组农户房屋改造补助</t>
  </si>
  <si>
    <t>转贺建村委会伙房四组（质保金）</t>
  </si>
  <si>
    <t>海财农字〔2018〕59号</t>
  </si>
  <si>
    <t>安排县扶贫办乡镇脱贫攻坚经费</t>
  </si>
  <si>
    <t>支政府购买安装树脂瓦用电钻费</t>
  </si>
  <si>
    <t>罗容良</t>
  </si>
  <si>
    <t>转贺建村委会伙房四组用于扶贫安置房水管安装工程</t>
  </si>
  <si>
    <t>支勐阿镇开展扶贫宣传工作购买手套、袖套款（自行喷绘）</t>
  </si>
  <si>
    <t>曹知朝</t>
  </si>
  <si>
    <t>支勐阿镇开展扶贫宣传工作宣传费</t>
  </si>
  <si>
    <t>勐海强源广告装饰有限公司</t>
  </si>
  <si>
    <t>支勐阿镇开展扶贫攻坚工作墙体广告费</t>
  </si>
  <si>
    <t>勐海十贤广告经营部</t>
  </si>
  <si>
    <t>支勐阿镇开展扶贫工作购买国旗、党旗款</t>
  </si>
  <si>
    <t>与支付序号11号为一笔支出，总金额为8250元</t>
  </si>
  <si>
    <t>支勐阿镇开展扶贫工作制作宣传标语购买喷绘涂料款</t>
  </si>
  <si>
    <t>曾原</t>
  </si>
  <si>
    <t>支勐阿镇开展扶贫工作购买档案盒</t>
  </si>
  <si>
    <t>支勐阿镇复印、打印扶贫材料款</t>
  </si>
  <si>
    <t>勐海汇美彩印部经营店</t>
  </si>
  <si>
    <t>支勐阿镇扶贫宣传墙设计费</t>
  </si>
  <si>
    <t>勐海印之友图文复印店</t>
  </si>
  <si>
    <t>支农村危房改造工程量核实费</t>
  </si>
  <si>
    <t>西双版纳嘉和星辰建筑设计有限公司</t>
  </si>
  <si>
    <t>支勐阿镇扶贫宣传绘画材料费</t>
  </si>
  <si>
    <t>勐海办公文化用品经营部</t>
  </si>
  <si>
    <t>支勐阿镇扶贫宣传牌制作款</t>
  </si>
  <si>
    <t>支迎扶贫考核悬挂国旗、党旗款</t>
  </si>
  <si>
    <t>支勐阿镇扶贫材料打印制作费</t>
  </si>
  <si>
    <t>支国检问题清单打印费</t>
  </si>
  <si>
    <t>勐海南海打印部</t>
  </si>
  <si>
    <t>支扶贫方案复印费</t>
  </si>
  <si>
    <t>勐海嘉源复印店</t>
  </si>
  <si>
    <t>支政府购买复印机款</t>
  </si>
  <si>
    <t>支贺建伙房三四组四户建房补助</t>
  </si>
  <si>
    <t>海财预字〔2018〕45号</t>
  </si>
  <si>
    <t>2018年财政涉农整合资金（产业发展项目资金）</t>
  </si>
  <si>
    <t>支勐阿镇购买鸡苗款</t>
  </si>
  <si>
    <t>勐海县打洛镇益民农产品专业合作社</t>
  </si>
  <si>
    <t>支勐阿镇购买坚果苗款</t>
  </si>
  <si>
    <t>西双版纳海林林业有限公司</t>
  </si>
  <si>
    <t>支勐阿镇开展扶贫工作购买产业补助茶苗款</t>
  </si>
  <si>
    <t>勐海南海紫蕴农业专业合作社</t>
  </si>
  <si>
    <t>支勐海县勐阿镇项目贫困户产业发展补助</t>
  </si>
  <si>
    <t>资金收回2018年财政涉农整合资金（产业发展项目资金）</t>
  </si>
  <si>
    <t>海财预字〔2018〕46号</t>
  </si>
  <si>
    <t>2018年财政涉农整合资金（活动场所修缮项目资金</t>
  </si>
  <si>
    <t>支勐海县勐阿镇贺建村委会景播老寨社房修缮款</t>
  </si>
  <si>
    <t>勐海县诚鑫建筑工程有限责任公司</t>
  </si>
  <si>
    <t>海财预字〔2018〕80号</t>
  </si>
  <si>
    <t>贫困县退出保障经费</t>
  </si>
  <si>
    <t>支勐阿镇为建档立卡户购买床、三门柜款</t>
  </si>
  <si>
    <t>何明彪</t>
  </si>
  <si>
    <t>支勐阿镇为脱贫攻坚工作购买天花板款</t>
  </si>
  <si>
    <t>支勐阿镇为建档立卡户购买折叠桌款</t>
  </si>
  <si>
    <t>徐晓天</t>
  </si>
  <si>
    <t>支勐阿镇为脱贫攻坚工作安装天花板材料款</t>
  </si>
  <si>
    <t>支勐阿镇开展扶贫工作购买水泥及空心砖款</t>
  </si>
  <si>
    <t>张会忠</t>
  </si>
  <si>
    <t>支勐阿镇开展扶贫工作购买钢架床款</t>
  </si>
  <si>
    <t>王弟洪</t>
  </si>
  <si>
    <t>支纳京村纳岗八组自来水工程材料款</t>
  </si>
  <si>
    <t>玉应叫</t>
  </si>
  <si>
    <t>支纳京三七组房屋吊顶工程款及材料款</t>
  </si>
  <si>
    <t>岩叫</t>
  </si>
  <si>
    <t>支勐阿镇贺建伙房三四组入住安置房补助款</t>
  </si>
  <si>
    <t>李海荣</t>
  </si>
  <si>
    <t>支勐阿镇扶贫工程款（勐阿镇安装玻璃及更换天花板款）</t>
  </si>
  <si>
    <t>岩本</t>
  </si>
  <si>
    <t>支勐阿镇扶贫工作发放碗柜款</t>
  </si>
  <si>
    <t>支勐阿镇扶贫工作更换天花板款</t>
  </si>
  <si>
    <t>支勐阿镇扶贫工作发放清洁用品、生活用品款</t>
  </si>
  <si>
    <t>支勐阿镇扶贫工作粉墙款</t>
  </si>
  <si>
    <t>王宏卫</t>
  </si>
  <si>
    <t>支勐阿镇开展扶贫工作购买水泥款</t>
  </si>
  <si>
    <t>云南尖峰水泥有限公司</t>
  </si>
  <si>
    <t>海财预字〔2018〕71号</t>
  </si>
  <si>
    <t>海政办拨〔2018〕99号 ：安排使用2018年第一批财政涉农整合资金（县农委办2017年人居环境提升行动村内道路硬化建设项目资金）（西财农发[2017]232号）（贺建村）</t>
  </si>
  <si>
    <t>转贺建村委会用于村内道路硬化建设</t>
  </si>
  <si>
    <t>海财农改字〔2018〕29号</t>
  </si>
  <si>
    <t>村级一事一议财政奖补普惠制项目资金(纳京村委会纳岗八组道路建设)</t>
  </si>
  <si>
    <t>转纳京村委会纳岗八组用于道路建设款</t>
  </si>
  <si>
    <t>海财预字〔2018〕92号</t>
  </si>
  <si>
    <t>贫困县退出保障经费（2017年农村人居环境提升行动村内路硬化项目资金）</t>
  </si>
  <si>
    <t>转曼迈村委会曼松小组用于村内道路硬化建设款</t>
  </si>
  <si>
    <t>海财行字〔2018〕129号</t>
  </si>
  <si>
    <t>扶贫、禁毒和基层党建基层帮扶经费</t>
  </si>
  <si>
    <t>转嘎赛村委会及嘎赛村曼本小组用于开展禁毒和党建、扶贫工作（5000元/村）</t>
  </si>
  <si>
    <t>转四个村委会三推进工作经费</t>
  </si>
  <si>
    <t>海财预字〔2018〕98号</t>
  </si>
  <si>
    <t>勐海县脱贫攻坚保障经费（全县开展爱路护路专项资金）</t>
  </si>
  <si>
    <t>支勐阿镇农村公路维修翻修工程款（工程发票为15万元）</t>
  </si>
  <si>
    <t>鲁改昌</t>
  </si>
  <si>
    <t>支勐阿镇农村公路维修翻修工程质保金</t>
  </si>
  <si>
    <t>勐海县脱贫攻坚保障经费（脱贫攻坚保障资金）</t>
  </si>
  <si>
    <t>海财预字〔2018〕103号</t>
  </si>
  <si>
    <t>1.2017年人居环境提升行动村内道路硬化建设项目（贺建村）</t>
  </si>
  <si>
    <t>2.2017年人居环境提升行动村内道路硬化建设项目（贺建村）</t>
  </si>
  <si>
    <t>海财行字〔2018〕142号</t>
  </si>
  <si>
    <t>扶贫挂钩工作队员经费</t>
  </si>
  <si>
    <t>转南朗河村委会用于扶贫挂钩工作队经费</t>
  </si>
  <si>
    <t>海财预字〔2018〕111号</t>
  </si>
  <si>
    <t>勐海县脱贫攻坚保障经费</t>
  </si>
  <si>
    <t>支勐阿镇开展扶贫保通工作硬化独水井道路款</t>
  </si>
  <si>
    <t>支勐阿镇持证残疾人2018年城乡居民基本医疗保险乡镇兜底款</t>
  </si>
  <si>
    <t>支勐阿镇开展扶贫攻坚工作购买钢架床款</t>
  </si>
  <si>
    <t>陈红艳</t>
  </si>
  <si>
    <t>支勐阿镇开展脱贫攻坚工作购买水管、电线、插座等材料款</t>
  </si>
  <si>
    <t>陈淑云</t>
  </si>
  <si>
    <t>支勐阿镇开展扶贫攻坚工作购买水泥款</t>
  </si>
  <si>
    <t>澜沧三环建材有限公司</t>
  </si>
  <si>
    <t>支勐阿镇开展扶贫攻坚工作购买床款</t>
  </si>
  <si>
    <t>支勐阿镇开展扶贫攻坚工作为阿克西腊新寨石杨保购买门、窗用材料款</t>
  </si>
  <si>
    <t>李文连</t>
  </si>
  <si>
    <t>支勐阿镇开展扶贫攻坚工作购买空心砖款</t>
  </si>
  <si>
    <t>杨贵荣</t>
  </si>
  <si>
    <t>支勐阿镇开展扶贫攻坚工作用于贺建伙房三、四组安置补助款</t>
  </si>
  <si>
    <t>支勐阿镇开展扶贫攻坚工作更换吊顶、门窗、玻璃款</t>
  </si>
  <si>
    <t>岩问香</t>
  </si>
  <si>
    <t>支勐阿镇开展扶贫攻坚购买材料款</t>
  </si>
  <si>
    <t>李志林</t>
  </si>
  <si>
    <t>支勐阿镇开展扶贫攻坚工作为勐康村委会更换房屋吊顶、更换玻璃款</t>
  </si>
  <si>
    <t>罗小三</t>
  </si>
  <si>
    <t>支勐阿镇开展扶贫攻坚工作保障饮水安全购买材料款</t>
  </si>
  <si>
    <t>王海云</t>
  </si>
  <si>
    <t>支勐阿镇开展扶贫工作天花板吊顶、玻璃窗维修款</t>
  </si>
  <si>
    <t>支勐阿镇开展扶贫工作为贫困户更换天花板、节能灯款。</t>
  </si>
  <si>
    <t>支勐阿镇开展扶贫工作为贫困户更换瓦顶购买材料款</t>
  </si>
  <si>
    <t>罗文明</t>
  </si>
  <si>
    <t>支勐阿镇开展扶贫工作为贫困户购买空心砖款</t>
  </si>
  <si>
    <t>李小伍</t>
  </si>
  <si>
    <t>支勐阿镇开展扶贫工作为贫困户购买家具款</t>
  </si>
  <si>
    <t>支勐阿镇开展扶贫工作为贫困户更换门窗款</t>
  </si>
  <si>
    <t>罗琦超</t>
  </si>
  <si>
    <t>支勐阿镇开展扶贫工作为贫困户推地基款</t>
  </si>
  <si>
    <t>石开友</t>
  </si>
  <si>
    <t>支勐阿镇开展扶贫工作购买凳子、洗衣粉等物品款</t>
  </si>
  <si>
    <t>支勐阿镇纳京村独水井农村住房小缅瓦顶维修补助资金</t>
  </si>
  <si>
    <t>支勐阿镇嘎赛村纳依组农村住房小缅瓦顶维修补助资金</t>
  </si>
  <si>
    <t>支勐阿镇纳丙纳翁组农村住房小缅瓦顶维修补助资金</t>
  </si>
  <si>
    <t>支勐阿镇纳京村老寨五组农村住房小缅瓦顶维修补助资金</t>
  </si>
  <si>
    <t>支勐阿镇勐康村委会农村住房小缅瓦顶维修补助资金</t>
  </si>
  <si>
    <t>支勐阿镇嘎赛村曼吕组农村住房小缅瓦顶维修补助资金</t>
  </si>
  <si>
    <t>支勐阿镇纳京村茅草林组农村住房小缅瓦顶维修补助资金</t>
  </si>
  <si>
    <t>支勐阿镇卡外重点户医保兜底（由社保经办人林春香垫支）</t>
  </si>
  <si>
    <t>林春香</t>
  </si>
  <si>
    <t>支勐阿镇开展扶贫攻坚工作购买床、衣柜、碗柜款</t>
  </si>
  <si>
    <t>支勐阿镇开展扶贫产业发展购买甜菜苗款</t>
  </si>
  <si>
    <t>张仕平</t>
  </si>
  <si>
    <t>转贺建伙房四组用于脱贫攻坚保障经费</t>
  </si>
  <si>
    <t>支纳京贺翁小组小缅瓦维修补助</t>
  </si>
  <si>
    <t>支纳京村大寨二组小缅瓦维修补助</t>
  </si>
  <si>
    <t>支贺建小河边贫困户罗保兴物品款</t>
  </si>
  <si>
    <t>陈显菊</t>
  </si>
  <si>
    <t>支五加、甜菜种苗购买款</t>
  </si>
  <si>
    <t>勐腊县勐仑汇城园林</t>
  </si>
  <si>
    <t>支大摆小组张发房屋修缮款</t>
  </si>
  <si>
    <t>张建明</t>
  </si>
  <si>
    <t>海财预字〔2018〕117号</t>
  </si>
  <si>
    <t>脱贫攻坚经费（2018年4－7月份新农村驻村工作队员工作经费）2130599</t>
  </si>
  <si>
    <t>转4个村委会用于新农村驻村工作队员工作经费</t>
  </si>
  <si>
    <t>消除危房行动缺口资金（6月5日拨）</t>
  </si>
  <si>
    <t>勐海县人民政府办公室</t>
  </si>
  <si>
    <t>嘎赛曼吕小组扶贫资金</t>
  </si>
  <si>
    <t>支嘎赛曼吕小组改厕改圈补助</t>
  </si>
  <si>
    <t>消除“两瓦”资金</t>
  </si>
  <si>
    <t>2018年消除危房行动资金</t>
  </si>
  <si>
    <t>与支付序号33为一笔支出，总金额为1194650元</t>
  </si>
  <si>
    <t>支县级21户危房改造</t>
  </si>
  <si>
    <t>与支付序号161为一笔支出，总金额为129650元</t>
  </si>
  <si>
    <t>2018年农村危房改造中央资金</t>
  </si>
  <si>
    <t>支勐阿镇消除危房行动款（省级11户）</t>
  </si>
  <si>
    <t>县住建局收回2018农村危房改造中央补助资金</t>
  </si>
  <si>
    <t>支省级1户危房改造</t>
  </si>
  <si>
    <t>者海</t>
  </si>
  <si>
    <t>收回全面消除农村住房石棉瓦顶彩钢瓦顶工作补助资金</t>
  </si>
  <si>
    <t>支勐阿镇退回县住建局收回全面消除农村住房石棉瓦顶彩钢瓦顶工作补助资金</t>
  </si>
  <si>
    <t>收回消除农村危房行动缺口资金</t>
  </si>
  <si>
    <t>支勐阿镇退回县住建局收回消除农村危房行动缺口资金</t>
  </si>
  <si>
    <t>海财行字〔2018〕171号</t>
  </si>
  <si>
    <t>基层帮扶经费（勐阿镇南朗河村委会新建陀螺场大棚修建经费）</t>
  </si>
  <si>
    <t>转勐阿镇南朗河村委会用于新建陀螺场大棚修建经费</t>
  </si>
  <si>
    <t>海财行字〔2018〕177号</t>
  </si>
  <si>
    <t>基层帮扶经费（南朗河村委会新建陀螺场大棚经费）</t>
  </si>
  <si>
    <t>转勐阿镇南朗河村委会用于新建陀螺场大棚经费</t>
  </si>
  <si>
    <t>海财行字〔2018〕179号</t>
  </si>
  <si>
    <t>陀螺场地大棚建设资金（南朗河村委会）</t>
  </si>
  <si>
    <t>转勐阿镇南朗河村委会用于陀螺场大棚建设资金</t>
  </si>
  <si>
    <t>海财行字〔2018〕187号</t>
  </si>
  <si>
    <t>扶贫工作经费（南朗河村委会）</t>
  </si>
  <si>
    <t>转南朗河村委会用于开展扶贫工作</t>
  </si>
  <si>
    <t>海财行字〔2018〕188号</t>
  </si>
  <si>
    <t>基层帮扶经费（南朗河村委会新建陀螺场大棚建设）</t>
  </si>
  <si>
    <t>海财预字〔2018〕249号</t>
  </si>
  <si>
    <t>勐阿镇嘎赛村委会城子村民小组专项经费（用于新建活动场所顶棚、舞台及厨房）</t>
  </si>
  <si>
    <t>转嘎赛村委会城子村民小组用于新建活动场所顶棚、舞台及厨房</t>
  </si>
  <si>
    <t>勐阿镇人民政府</t>
  </si>
  <si>
    <t>退回县级2018年县级农危改房屋补助资金</t>
  </si>
  <si>
    <t>与支付序号149为一笔支出，总金额为129650元</t>
  </si>
  <si>
    <t>勐海县审计局</t>
  </si>
  <si>
    <t>支纳丙党建扶贫经费</t>
  </si>
  <si>
    <t>转纳丙村委会用于党建扶贫工作</t>
  </si>
  <si>
    <t>支纳丙工作队扶贫经费</t>
  </si>
  <si>
    <t>中国人民解放军云南省勐海县人民武装部</t>
  </si>
  <si>
    <t>扶贫项目款</t>
  </si>
  <si>
    <t>纳丙村委会扶贫工作经费</t>
  </si>
  <si>
    <t>退回县级2017年农危改房屋补助资金</t>
  </si>
  <si>
    <t>与支付序号19为一笔支出，总金额为496200元</t>
  </si>
  <si>
    <t>海财农字〔2018〕256号</t>
  </si>
  <si>
    <t>贫困村第一书记（工作队长）工作经费</t>
  </si>
  <si>
    <t>转入派驻行政村用于扶贫工作支出</t>
  </si>
  <si>
    <t>海财预字〔2018〕403号</t>
  </si>
  <si>
    <t>勐阿镇贺建村委会伙房三四组村民小组新建猪圈缺口资金</t>
  </si>
  <si>
    <t>转贺建村委会伙房三四组用于伙房三四组村民小组新建猪圈</t>
  </si>
  <si>
    <t>农村危房改造建档立卡贫困户补助缺口资金</t>
  </si>
  <si>
    <t>支县级48户危房改造</t>
  </si>
  <si>
    <t>支省级66户危房改造</t>
  </si>
  <si>
    <t>海财预字〔2018〕416号</t>
  </si>
  <si>
    <t>县级领导机动金（纳丙村委会购买安全饮水设备资金及驻村工作队经费）</t>
  </si>
  <si>
    <t>转纳丙村委会用于购买安全饮水设备资金及驻村工作队经费</t>
  </si>
  <si>
    <t>2018年农村危房改造补助资金</t>
  </si>
  <si>
    <t>支省级5户危房改造</t>
  </si>
  <si>
    <t>合计</t>
  </si>
  <si>
    <r>
      <t>勐阿镇</t>
    </r>
    <r>
      <rPr>
        <b/>
        <sz val="26"/>
        <rFont val="SimSun-ExtB"/>
        <family val="3"/>
      </rPr>
      <t>2018</t>
    </r>
    <r>
      <rPr>
        <b/>
        <sz val="26"/>
        <rFont val="宋体"/>
        <family val="0"/>
      </rPr>
      <t>年</t>
    </r>
    <r>
      <rPr>
        <b/>
        <sz val="26"/>
        <rFont val="SimSun-ExtB"/>
        <family val="3"/>
      </rPr>
      <t>上海对口帮扶资金</t>
    </r>
    <r>
      <rPr>
        <b/>
        <sz val="26"/>
        <rFont val="宋体"/>
        <family val="0"/>
      </rPr>
      <t>使用明细表</t>
    </r>
  </si>
  <si>
    <t>勐海县人民政府扶贫开发办公室</t>
  </si>
  <si>
    <t>沪滇扶贫协作奔小康项目资金</t>
  </si>
  <si>
    <t>支勐阿镇发展柚子种植项目苗木款</t>
  </si>
  <si>
    <t>勐海万鼎农业科技发展有限公司</t>
  </si>
  <si>
    <t>质保金</t>
  </si>
  <si>
    <t>支勐阿镇发展柚子种植项目款</t>
  </si>
  <si>
    <t>上海九凌汽车运输有限公司</t>
  </si>
  <si>
    <t>捐赠款</t>
  </si>
  <si>
    <t>支勐阿镇纳京小学改造工程款（按进度第一次拨款）</t>
  </si>
  <si>
    <t>云南国凯建设工程有限公司</t>
  </si>
  <si>
    <t>上海美莘耐机电有限公司</t>
  </si>
  <si>
    <t>上海长申虹燃气用具有限公司</t>
  </si>
  <si>
    <t>上海盛泉建筑工程有限公司</t>
  </si>
  <si>
    <t>上海松石建设工程有限公司</t>
  </si>
  <si>
    <t>上海宇联给水工程有限公司</t>
  </si>
  <si>
    <t>支勐阿镇纳京小学改造工程款（按进度第二次拨款，扣留质保金1万元）工程总价20万元</t>
  </si>
  <si>
    <t>德马吉国际展览有限公司</t>
  </si>
  <si>
    <t>上海方合正环境工程科技股份有限公司</t>
  </si>
  <si>
    <t>上海富艺幕墙工程有限公司</t>
  </si>
  <si>
    <t>计划外援滇项目（纳丙纳翁、纳丙新寨基础设施建设）</t>
  </si>
  <si>
    <t>支勐阿镇纳丙村委会纳翁村民小组大棚、水沟、地板、纳丙新寨厕所建设</t>
  </si>
  <si>
    <t>支勐阿镇纳丙村委会纳翁村民小组大棚、水沟、地板、纳丙新寨厕所建设尾款</t>
  </si>
  <si>
    <t>海财农字〔2018〕252号</t>
  </si>
  <si>
    <t>2018年上海市对口支援云南省新增项目资金</t>
  </si>
  <si>
    <t>财政额度收回</t>
  </si>
  <si>
    <t>阿克西腊老寨村内排水沟建设资金</t>
  </si>
  <si>
    <t>支纳京茅草林村内道路硬化（发票总金额10万元）</t>
  </si>
  <si>
    <t>支纳京茅草林村内道路硬化尾款（发票总金额10万元）</t>
  </si>
  <si>
    <t>纳京茅草林村内道路硬化沪滇帮扶项目资金</t>
  </si>
  <si>
    <t>支阿克西腊老寨村内排水沟建设（发票总金额10万元）</t>
  </si>
  <si>
    <t>支阿克西腊老寨村内排水沟建设尾款（发票总金额10万元）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</si>
</sst>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_);[Red]\(0\)"/>
    <numFmt numFmtId="179" formatCode="yyyy/m/d;@"/>
  </numFmts>
  <fonts count="47">
    <font>
      <sz val="12"/>
      <name val="宋体"/>
      <family val="0"/>
    </font>
    <font>
      <b/>
      <sz val="10"/>
      <name val="SimSun-ExtB"/>
      <family val="3"/>
    </font>
    <font>
      <sz val="10"/>
      <name val="SimSun-ExtB"/>
      <family val="3"/>
    </font>
    <font>
      <sz val="10"/>
      <name val="宋体"/>
      <family val="0"/>
    </font>
    <font>
      <b/>
      <sz val="26"/>
      <name val="宋体"/>
      <family val="0"/>
    </font>
    <font>
      <b/>
      <sz val="22"/>
      <name val="SimSun-ExtB"/>
      <family val="3"/>
    </font>
    <font>
      <b/>
      <sz val="12"/>
      <name val="SimSun-ExtB"/>
      <family val="3"/>
    </font>
    <font>
      <b/>
      <sz val="14"/>
      <name val="宋体"/>
      <family val="0"/>
    </font>
    <font>
      <sz val="16"/>
      <name val="方正黑体_GBK"/>
      <family val="4"/>
    </font>
    <font>
      <b/>
      <sz val="28"/>
      <name val="宋体"/>
      <family val="0"/>
    </font>
    <font>
      <b/>
      <sz val="12"/>
      <name val="宋体"/>
      <family val="0"/>
    </font>
    <font>
      <b/>
      <sz val="12"/>
      <name val="方正仿宋_GBK"/>
      <family val="4"/>
    </font>
    <font>
      <b/>
      <sz val="9"/>
      <name val="方正仿宋_GBK"/>
      <family val="4"/>
    </font>
    <font>
      <sz val="9"/>
      <name val="宋体"/>
      <family val="0"/>
    </font>
    <font>
      <sz val="12"/>
      <name val="SimSun-ExtB"/>
      <family val="3"/>
    </font>
    <font>
      <b/>
      <sz val="10"/>
      <name val="方正仿宋_GBK"/>
      <family val="4"/>
    </font>
    <font>
      <b/>
      <sz val="10"/>
      <name val="宋体"/>
      <family val="0"/>
    </font>
    <font>
      <sz val="11"/>
      <name val="SimSun-ExtB"/>
      <family val="3"/>
    </font>
    <font>
      <sz val="11"/>
      <color indexed="60"/>
      <name val="宋体"/>
      <family val="0"/>
    </font>
    <font>
      <b/>
      <sz val="15"/>
      <color indexed="56"/>
      <name val="宋体"/>
      <family val="0"/>
    </font>
    <font>
      <sz val="11"/>
      <color indexed="62"/>
      <name val="宋体"/>
      <family val="0"/>
    </font>
    <font>
      <b/>
      <sz val="18"/>
      <color indexed="56"/>
      <name val="宋体"/>
      <family val="0"/>
    </font>
    <font>
      <sz val="11"/>
      <color indexed="52"/>
      <name val="宋体"/>
      <family val="0"/>
    </font>
    <font>
      <b/>
      <sz val="11"/>
      <color indexed="56"/>
      <name val="宋体"/>
      <family val="0"/>
    </font>
    <font>
      <u val="single"/>
      <sz val="12"/>
      <color indexed="12"/>
      <name val="宋体"/>
      <family val="0"/>
    </font>
    <font>
      <sz val="11"/>
      <color indexed="8"/>
      <name val="宋体"/>
      <family val="0"/>
    </font>
    <font>
      <b/>
      <sz val="11"/>
      <color indexed="52"/>
      <name val="宋体"/>
      <family val="0"/>
    </font>
    <font>
      <b/>
      <sz val="13"/>
      <color indexed="56"/>
      <name val="宋体"/>
      <family val="0"/>
    </font>
    <font>
      <sz val="11"/>
      <color indexed="10"/>
      <name val="宋体"/>
      <family val="0"/>
    </font>
    <font>
      <sz val="11"/>
      <color indexed="8"/>
      <name val="Tahoma"/>
      <family val="2"/>
    </font>
    <font>
      <sz val="11"/>
      <color indexed="9"/>
      <name val="宋体"/>
      <family val="0"/>
    </font>
    <font>
      <sz val="11"/>
      <color indexed="20"/>
      <name val="宋体"/>
      <family val="0"/>
    </font>
    <font>
      <sz val="11"/>
      <color indexed="17"/>
      <name val="宋体"/>
      <family val="0"/>
    </font>
    <font>
      <i/>
      <sz val="11"/>
      <color indexed="23"/>
      <name val="宋体"/>
      <family val="0"/>
    </font>
    <font>
      <u val="single"/>
      <sz val="12"/>
      <color indexed="36"/>
      <name val="宋体"/>
      <family val="0"/>
    </font>
    <font>
      <b/>
      <sz val="11"/>
      <color indexed="63"/>
      <name val="宋体"/>
      <family val="0"/>
    </font>
    <font>
      <b/>
      <sz val="11"/>
      <color indexed="9"/>
      <name val="宋体"/>
      <family val="0"/>
    </font>
    <font>
      <b/>
      <sz val="11"/>
      <color indexed="8"/>
      <name val="宋体"/>
      <family val="0"/>
    </font>
    <font>
      <b/>
      <sz val="26"/>
      <name val="SimSun-ExtB"/>
      <family val="3"/>
    </font>
    <font>
      <b/>
      <sz val="28"/>
      <name val="SimSun-ExtB"/>
      <family val="3"/>
    </font>
    <font>
      <sz val="11"/>
      <color theme="1"/>
      <name val="Calibri"/>
      <family val="0"/>
    </font>
    <font>
      <sz val="11"/>
      <color theme="1"/>
      <name val="Tahoma"/>
      <family val="2"/>
    </font>
    <font>
      <sz val="10"/>
      <name val="Calibri"/>
      <family val="0"/>
    </font>
    <font>
      <b/>
      <sz val="14"/>
      <name val="Calibri"/>
      <family val="0"/>
    </font>
    <font>
      <b/>
      <sz val="12"/>
      <name val="Calibri"/>
      <family val="0"/>
    </font>
    <font>
      <sz val="12"/>
      <name val="Calibri"/>
      <family val="0"/>
    </font>
    <font>
      <b/>
      <sz val="1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s>
  <cellStyleXfs count="2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0" fillId="0" borderId="0">
      <alignment/>
      <protection/>
    </xf>
    <xf numFmtId="0" fontId="25" fillId="2" borderId="0" applyNumberFormat="0" applyBorder="0" applyAlignment="0" applyProtection="0"/>
    <xf numFmtId="41" fontId="0" fillId="0" borderId="0" applyFont="0" applyFill="0" applyBorder="0" applyAlignment="0" applyProtection="0"/>
    <xf numFmtId="0" fontId="20" fillId="3" borderId="1" applyNumberFormat="0" applyAlignment="0" applyProtection="0"/>
    <xf numFmtId="41" fontId="0" fillId="0" borderId="0" applyFont="0" applyFill="0" applyBorder="0" applyAlignment="0" applyProtection="0"/>
    <xf numFmtId="0" fontId="25"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0" fillId="0" borderId="0">
      <alignment/>
      <protection/>
    </xf>
    <xf numFmtId="0" fontId="0" fillId="0" borderId="0">
      <alignment vertical="center"/>
      <protection/>
    </xf>
    <xf numFmtId="0" fontId="30" fillId="4" borderId="0" applyNumberFormat="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30" fillId="7" borderId="0" applyNumberFormat="0" applyBorder="0" applyAlignment="0" applyProtection="0"/>
    <xf numFmtId="0" fontId="23" fillId="0" borderId="0" applyNumberFormat="0" applyFill="0" applyBorder="0" applyAlignment="0" applyProtection="0"/>
    <xf numFmtId="41" fontId="0" fillId="0" borderId="0" applyFont="0" applyFill="0" applyBorder="0" applyAlignment="0" applyProtection="0"/>
    <xf numFmtId="0" fontId="0" fillId="0" borderId="0">
      <alignment/>
      <protection/>
    </xf>
    <xf numFmtId="0" fontId="28" fillId="0" borderId="0" applyNumberFormat="0" applyFill="0" applyBorder="0" applyAlignment="0" applyProtection="0"/>
    <xf numFmtId="0" fontId="0" fillId="0" borderId="0">
      <alignment/>
      <protection/>
    </xf>
    <xf numFmtId="0" fontId="21" fillId="0" borderId="0" applyNumberFormat="0" applyFill="0" applyBorder="0" applyAlignment="0" applyProtection="0"/>
    <xf numFmtId="0" fontId="33" fillId="0" borderId="0" applyNumberFormat="0" applyFill="0" applyBorder="0" applyAlignment="0" applyProtection="0"/>
    <xf numFmtId="0" fontId="19" fillId="0" borderId="3" applyNumberFormat="0" applyFill="0" applyAlignment="0" applyProtection="0"/>
    <xf numFmtId="0" fontId="0" fillId="0" borderId="0">
      <alignment vertical="center"/>
      <protection/>
    </xf>
    <xf numFmtId="0" fontId="27" fillId="0" borderId="4" applyNumberFormat="0" applyFill="0" applyAlignment="0" applyProtection="0"/>
    <xf numFmtId="0" fontId="30" fillId="8" borderId="0" applyNumberFormat="0" applyBorder="0" applyAlignment="0" applyProtection="0"/>
    <xf numFmtId="0" fontId="23" fillId="0" borderId="5" applyNumberFormat="0" applyFill="0" applyAlignment="0" applyProtection="0"/>
    <xf numFmtId="0" fontId="30" fillId="9" borderId="0" applyNumberFormat="0" applyBorder="0" applyAlignment="0" applyProtection="0"/>
    <xf numFmtId="0" fontId="35" fillId="10" borderId="6" applyNumberFormat="0" applyAlignment="0" applyProtection="0"/>
    <xf numFmtId="0" fontId="26" fillId="10" borderId="1" applyNumberFormat="0" applyAlignment="0" applyProtection="0"/>
    <xf numFmtId="0" fontId="36" fillId="11" borderId="7" applyNumberFormat="0" applyAlignment="0" applyProtection="0"/>
    <xf numFmtId="0" fontId="25" fillId="3" borderId="0" applyNumberFormat="0" applyBorder="0" applyAlignment="0" applyProtection="0"/>
    <xf numFmtId="0" fontId="30" fillId="12" borderId="0" applyNumberFormat="0" applyBorder="0" applyAlignment="0" applyProtection="0"/>
    <xf numFmtId="0" fontId="0" fillId="0" borderId="0">
      <alignment/>
      <protection/>
    </xf>
    <xf numFmtId="0" fontId="22" fillId="0" borderId="8" applyNumberFormat="0" applyFill="0" applyAlignment="0" applyProtection="0"/>
    <xf numFmtId="41" fontId="0" fillId="0" borderId="0" applyFont="0" applyFill="0" applyBorder="0" applyAlignment="0" applyProtection="0"/>
    <xf numFmtId="0" fontId="37" fillId="0" borderId="9" applyNumberFormat="0" applyFill="0" applyAlignment="0" applyProtection="0"/>
    <xf numFmtId="0" fontId="32" fillId="2" borderId="0" applyNumberFormat="0" applyBorder="0" applyAlignment="0" applyProtection="0"/>
    <xf numFmtId="0" fontId="29" fillId="0" borderId="0">
      <alignment vertical="center"/>
      <protection/>
    </xf>
    <xf numFmtId="0" fontId="0" fillId="0" borderId="0">
      <alignment/>
      <protection/>
    </xf>
    <xf numFmtId="0" fontId="18" fillId="13" borderId="0" applyNumberFormat="0" applyBorder="0" applyAlignment="0" applyProtection="0"/>
    <xf numFmtId="0" fontId="25" fillId="14" borderId="0" applyNumberFormat="0" applyBorder="0" applyAlignment="0" applyProtection="0"/>
    <xf numFmtId="0" fontId="30" fillId="15" borderId="0" applyNumberFormat="0" applyBorder="0" applyAlignment="0" applyProtection="0"/>
    <xf numFmtId="0" fontId="0" fillId="0" borderId="0">
      <alignment/>
      <protection/>
    </xf>
    <xf numFmtId="0" fontId="25" fillId="16" borderId="0" applyNumberFormat="0" applyBorder="0" applyAlignment="0" applyProtection="0"/>
    <xf numFmtId="0" fontId="25" fillId="17" borderId="0" applyNumberFormat="0" applyBorder="0" applyAlignment="0" applyProtection="0"/>
    <xf numFmtId="0" fontId="0" fillId="0" borderId="0">
      <alignment/>
      <protection/>
    </xf>
    <xf numFmtId="0" fontId="25" fillId="5" borderId="0" applyNumberFormat="0" applyBorder="0" applyAlignment="0" applyProtection="0"/>
    <xf numFmtId="0" fontId="25" fillId="7" borderId="0" applyNumberFormat="0" applyBorder="0" applyAlignment="0" applyProtection="0"/>
    <xf numFmtId="41" fontId="0" fillId="0" borderId="0" applyFont="0" applyFill="0" applyBorder="0" applyAlignment="0" applyProtection="0"/>
    <xf numFmtId="0" fontId="30" fillId="18" borderId="0" applyNumberFormat="0" applyBorder="0" applyAlignment="0" applyProtection="0"/>
    <xf numFmtId="41" fontId="0" fillId="0" borderId="0" applyFont="0" applyFill="0" applyBorder="0" applyAlignment="0" applyProtection="0"/>
    <xf numFmtId="0" fontId="30" fillId="9" borderId="0" applyNumberFormat="0" applyBorder="0" applyAlignment="0" applyProtection="0"/>
    <xf numFmtId="0" fontId="0" fillId="0" borderId="0">
      <alignment vertical="center"/>
      <protection/>
    </xf>
    <xf numFmtId="0" fontId="25" fillId="19" borderId="0" applyNumberFormat="0" applyBorder="0" applyAlignment="0" applyProtection="0"/>
    <xf numFmtId="0" fontId="25" fillId="19" borderId="0" applyNumberFormat="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0" fillId="0" borderId="0">
      <alignment/>
      <protection/>
    </xf>
    <xf numFmtId="41" fontId="0" fillId="0" borderId="0" applyFont="0" applyFill="0" applyBorder="0" applyAlignment="0" applyProtection="0"/>
    <xf numFmtId="0" fontId="25" fillId="17" borderId="0" applyNumberFormat="0" applyBorder="0" applyAlignment="0" applyProtection="0"/>
    <xf numFmtId="0" fontId="30" fillId="20" borderId="0" applyNumberFormat="0" applyBorder="0" applyAlignment="0" applyProtection="0"/>
    <xf numFmtId="41" fontId="0" fillId="0" borderId="0" applyFont="0" applyFill="0" applyBorder="0" applyAlignment="0" applyProtection="0"/>
    <xf numFmtId="0" fontId="30" fillId="21" borderId="0" applyNumberFormat="0" applyBorder="0" applyAlignment="0" applyProtection="0"/>
    <xf numFmtId="0" fontId="0" fillId="0" borderId="0">
      <alignment/>
      <protection/>
    </xf>
    <xf numFmtId="0" fontId="40" fillId="0" borderId="0">
      <alignment vertical="center"/>
      <protection/>
    </xf>
    <xf numFmtId="0" fontId="25" fillId="22" borderId="0" applyNumberFormat="0" applyBorder="0" applyAlignment="0" applyProtection="0"/>
    <xf numFmtId="0" fontId="0" fillId="0" borderId="0">
      <alignment/>
      <protection/>
    </xf>
    <xf numFmtId="0" fontId="30"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41"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41" fontId="0" fillId="0" borderId="0" applyFont="0" applyFill="0" applyBorder="0" applyAlignment="0" applyProtection="0"/>
    <xf numFmtId="0" fontId="0" fillId="0" borderId="0">
      <alignment vertical="center"/>
      <protection/>
    </xf>
    <xf numFmtId="0" fontId="0" fillId="0" borderId="0">
      <alignment/>
      <protection/>
    </xf>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41"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41"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41"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41"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41" fillId="0" borderId="0">
      <alignment/>
      <protection/>
    </xf>
    <xf numFmtId="0" fontId="41" fillId="0" borderId="0">
      <alignment/>
      <protection/>
    </xf>
    <xf numFmtId="0" fontId="29" fillId="0" borderId="0">
      <alignment vertical="center"/>
      <protection/>
    </xf>
    <xf numFmtId="0" fontId="29" fillId="0" borderId="0">
      <alignment vertical="center"/>
      <protection/>
    </xf>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cellStyleXfs>
  <cellXfs count="143">
    <xf numFmtId="0" fontId="0" fillId="0" borderId="0" xfId="0" applyAlignment="1">
      <alignment/>
    </xf>
    <xf numFmtId="0" fontId="1" fillId="24" borderId="0" xfId="0" applyFont="1" applyFill="1" applyBorder="1" applyAlignment="1">
      <alignment horizontal="left" vertical="center" wrapText="1"/>
    </xf>
    <xf numFmtId="0" fontId="2" fillId="24" borderId="0" xfId="0" applyFont="1" applyFill="1" applyBorder="1" applyAlignment="1">
      <alignment horizontal="center" vertical="center" wrapText="1"/>
    </xf>
    <xf numFmtId="14" fontId="2" fillId="24" borderId="0" xfId="0" applyNumberFormat="1" applyFont="1" applyFill="1" applyBorder="1" applyAlignment="1">
      <alignment horizontal="center" vertical="center" wrapText="1"/>
    </xf>
    <xf numFmtId="0" fontId="2" fillId="24" borderId="0" xfId="0" applyFont="1" applyFill="1" applyBorder="1" applyAlignment="1">
      <alignment vertical="center" wrapText="1"/>
    </xf>
    <xf numFmtId="0" fontId="2" fillId="0" borderId="0" xfId="0" applyFont="1" applyFill="1" applyBorder="1" applyAlignment="1">
      <alignment horizontal="center" vertical="center" wrapText="1"/>
    </xf>
    <xf numFmtId="176" fontId="1" fillId="24" borderId="0" xfId="0" applyNumberFormat="1" applyFont="1" applyFill="1" applyBorder="1" applyAlignment="1">
      <alignment horizontal="center" vertical="center" wrapText="1"/>
    </xf>
    <xf numFmtId="176" fontId="2" fillId="24" borderId="0" xfId="0" applyNumberFormat="1" applyFont="1" applyFill="1" applyBorder="1" applyAlignment="1">
      <alignment horizontal="center" vertical="center" wrapText="1"/>
    </xf>
    <xf numFmtId="0" fontId="2" fillId="24" borderId="0" xfId="0" applyFont="1" applyFill="1" applyBorder="1" applyAlignment="1">
      <alignment horizontal="left" vertical="center" wrapText="1"/>
    </xf>
    <xf numFmtId="0" fontId="42" fillId="24" borderId="0" xfId="0" applyFont="1" applyFill="1" applyBorder="1" applyAlignment="1">
      <alignment horizontal="left" vertical="center" wrapText="1"/>
    </xf>
    <xf numFmtId="14" fontId="4" fillId="24" borderId="10" xfId="0" applyNumberFormat="1" applyFont="1" applyFill="1" applyBorder="1" applyAlignment="1">
      <alignment horizontal="center" vertical="center" wrapText="1" shrinkToFit="1"/>
    </xf>
    <xf numFmtId="14" fontId="4" fillId="24" borderId="11" xfId="0" applyNumberFormat="1" applyFont="1" applyFill="1" applyBorder="1" applyAlignment="1">
      <alignment horizontal="center" vertical="center" wrapText="1" shrinkToFit="1"/>
    </xf>
    <xf numFmtId="14" fontId="4" fillId="24" borderId="12" xfId="0" applyNumberFormat="1" applyFont="1" applyFill="1" applyBorder="1" applyAlignment="1">
      <alignment horizontal="center" vertical="center" wrapText="1" shrinkToFit="1"/>
    </xf>
    <xf numFmtId="14" fontId="4" fillId="24" borderId="13" xfId="0" applyNumberFormat="1" applyFont="1" applyFill="1" applyBorder="1" applyAlignment="1">
      <alignment horizontal="center" vertical="center" wrapText="1" shrinkToFit="1"/>
    </xf>
    <xf numFmtId="14" fontId="5" fillId="24" borderId="14" xfId="0" applyNumberFormat="1" applyFont="1" applyFill="1" applyBorder="1" applyAlignment="1">
      <alignment horizontal="center" vertical="center" wrapText="1" shrinkToFit="1"/>
    </xf>
    <xf numFmtId="14" fontId="5" fillId="24" borderId="15" xfId="0" applyNumberFormat="1" applyFont="1" applyFill="1" applyBorder="1" applyAlignment="1">
      <alignment horizontal="center" vertical="center" wrapText="1" shrinkToFit="1"/>
    </xf>
    <xf numFmtId="14" fontId="5" fillId="24" borderId="16" xfId="0" applyNumberFormat="1" applyFont="1" applyFill="1" applyBorder="1" applyAlignment="1">
      <alignment horizontal="center" vertical="center" wrapText="1" shrinkToFit="1"/>
    </xf>
    <xf numFmtId="14" fontId="6" fillId="24" borderId="17" xfId="0" applyNumberFormat="1" applyFont="1" applyFill="1" applyBorder="1" applyAlignment="1">
      <alignment horizontal="center" vertical="center" wrapText="1"/>
    </xf>
    <xf numFmtId="0" fontId="6" fillId="24" borderId="17" xfId="0" applyFont="1" applyFill="1" applyBorder="1" applyAlignment="1">
      <alignment horizontal="center" vertical="center" wrapText="1"/>
    </xf>
    <xf numFmtId="0" fontId="6" fillId="24" borderId="17" xfId="0" applyFont="1" applyFill="1" applyBorder="1" applyAlignment="1">
      <alignment vertical="center" wrapText="1"/>
    </xf>
    <xf numFmtId="0" fontId="6" fillId="0" borderId="17" xfId="0" applyFont="1" applyFill="1" applyBorder="1" applyAlignment="1">
      <alignment horizontal="center" vertical="center" wrapText="1" shrinkToFit="1"/>
    </xf>
    <xf numFmtId="176" fontId="6" fillId="24" borderId="17" xfId="0" applyNumberFormat="1" applyFont="1" applyFill="1" applyBorder="1" applyAlignment="1">
      <alignment horizontal="center" vertical="center" wrapText="1"/>
    </xf>
    <xf numFmtId="14" fontId="6" fillId="24" borderId="17" xfId="0" applyNumberFormat="1" applyFont="1" applyFill="1" applyBorder="1" applyAlignment="1">
      <alignment horizontal="center" vertical="center" wrapText="1" shrinkToFit="1"/>
    </xf>
    <xf numFmtId="0" fontId="2" fillId="24" borderId="18" xfId="0" applyFont="1" applyFill="1" applyBorder="1" applyAlignment="1">
      <alignment horizontal="center" vertical="center" wrapText="1"/>
    </xf>
    <xf numFmtId="14" fontId="3" fillId="0" borderId="17" xfId="92" applyNumberFormat="1" applyFont="1" applyFill="1" applyBorder="1" applyAlignment="1" applyProtection="1">
      <alignment horizontal="center" vertical="center" shrinkToFit="1"/>
      <protection locked="0"/>
    </xf>
    <xf numFmtId="0" fontId="3" fillId="0" borderId="18" xfId="0" applyNumberFormat="1" applyFont="1" applyFill="1" applyBorder="1" applyAlignment="1" applyProtection="1">
      <alignment horizontal="center" vertical="center" wrapText="1" shrinkToFit="1"/>
      <protection locked="0"/>
    </xf>
    <xf numFmtId="0" fontId="3" fillId="0" borderId="18" xfId="0" applyNumberFormat="1" applyFont="1" applyFill="1" applyBorder="1" applyAlignment="1" applyProtection="1">
      <alignment vertical="center" wrapText="1" shrinkToFit="1"/>
      <protection locked="0"/>
    </xf>
    <xf numFmtId="43" fontId="3" fillId="0" borderId="18" xfId="25" applyFont="1" applyFill="1" applyBorder="1" applyAlignment="1" applyProtection="1">
      <alignment horizontal="center" vertical="center" shrinkToFit="1"/>
      <protection locked="0"/>
    </xf>
    <xf numFmtId="0" fontId="2" fillId="24" borderId="19" xfId="0" applyFont="1" applyFill="1" applyBorder="1" applyAlignment="1">
      <alignment horizontal="center" vertical="center" wrapText="1"/>
    </xf>
    <xf numFmtId="0" fontId="3" fillId="0" borderId="19" xfId="0" applyNumberFormat="1" applyFont="1" applyFill="1" applyBorder="1" applyAlignment="1" applyProtection="1">
      <alignment horizontal="center" vertical="center" wrapText="1" shrinkToFit="1"/>
      <protection locked="0"/>
    </xf>
    <xf numFmtId="0" fontId="3" fillId="0" borderId="19" xfId="0" applyNumberFormat="1" applyFont="1" applyFill="1" applyBorder="1" applyAlignment="1" applyProtection="1">
      <alignment vertical="center" wrapText="1" shrinkToFit="1"/>
      <protection locked="0"/>
    </xf>
    <xf numFmtId="43" fontId="3" fillId="0" borderId="19" xfId="25" applyFont="1" applyFill="1" applyBorder="1" applyAlignment="1" applyProtection="1">
      <alignment horizontal="center" vertical="center" shrinkToFit="1"/>
      <protection locked="0"/>
    </xf>
    <xf numFmtId="0" fontId="2" fillId="24" borderId="17" xfId="0" applyFont="1" applyFill="1" applyBorder="1" applyAlignment="1">
      <alignment horizontal="center" vertical="center" wrapText="1"/>
    </xf>
    <xf numFmtId="14" fontId="3" fillId="24" borderId="17" xfId="92" applyNumberFormat="1" applyFont="1" applyFill="1" applyBorder="1" applyAlignment="1" applyProtection="1">
      <alignment horizontal="center" vertical="center" shrinkToFit="1"/>
      <protection locked="0"/>
    </xf>
    <xf numFmtId="0" fontId="3" fillId="0" borderId="17" xfId="0" applyNumberFormat="1" applyFont="1" applyFill="1" applyBorder="1" applyAlignment="1" applyProtection="1">
      <alignment horizontal="center" vertical="center" wrapText="1" shrinkToFit="1"/>
      <protection locked="0"/>
    </xf>
    <xf numFmtId="0" fontId="3" fillId="0" borderId="17" xfId="0" applyFont="1" applyFill="1" applyBorder="1" applyAlignment="1" applyProtection="1">
      <alignment vertical="center" wrapText="1" shrinkToFit="1"/>
      <protection locked="0"/>
    </xf>
    <xf numFmtId="0" fontId="3" fillId="0" borderId="17" xfId="0" applyFont="1" applyFill="1" applyBorder="1" applyAlignment="1" applyProtection="1">
      <alignment horizontal="center" vertical="center" wrapText="1" shrinkToFit="1"/>
      <protection locked="0"/>
    </xf>
    <xf numFmtId="43" fontId="3" fillId="0" borderId="17" xfId="25" applyFont="1" applyFill="1" applyBorder="1" applyAlignment="1" applyProtection="1">
      <alignment vertical="center" shrinkToFit="1"/>
      <protection locked="0"/>
    </xf>
    <xf numFmtId="14" fontId="3" fillId="24" borderId="18" xfId="92" applyNumberFormat="1" applyFont="1" applyFill="1" applyBorder="1" applyAlignment="1" applyProtection="1">
      <alignment horizontal="center" vertical="center" shrinkToFit="1"/>
      <protection locked="0"/>
    </xf>
    <xf numFmtId="0" fontId="3" fillId="24" borderId="18" xfId="0" applyNumberFormat="1" applyFont="1" applyFill="1" applyBorder="1" applyAlignment="1" applyProtection="1">
      <alignment horizontal="center" vertical="center" wrapText="1" shrinkToFit="1"/>
      <protection locked="0"/>
    </xf>
    <xf numFmtId="43" fontId="3" fillId="24" borderId="18" xfId="25" applyFont="1" applyFill="1" applyBorder="1" applyAlignment="1" applyProtection="1">
      <alignment horizontal="center" vertical="center" shrinkToFit="1"/>
      <protection locked="0"/>
    </xf>
    <xf numFmtId="14" fontId="3" fillId="24" borderId="19" xfId="92" applyNumberFormat="1" applyFont="1" applyFill="1" applyBorder="1" applyAlignment="1" applyProtection="1">
      <alignment horizontal="center" vertical="center" shrinkToFit="1"/>
      <protection locked="0"/>
    </xf>
    <xf numFmtId="0" fontId="3" fillId="24" borderId="19" xfId="0" applyNumberFormat="1" applyFont="1" applyFill="1" applyBorder="1" applyAlignment="1" applyProtection="1">
      <alignment horizontal="center" vertical="center" wrapText="1" shrinkToFit="1"/>
      <protection locked="0"/>
    </xf>
    <xf numFmtId="43" fontId="3" fillId="24" borderId="19" xfId="25" applyFont="1" applyFill="1" applyBorder="1" applyAlignment="1" applyProtection="1">
      <alignment horizontal="center" vertical="center" shrinkToFit="1"/>
      <protection locked="0"/>
    </xf>
    <xf numFmtId="14" fontId="3" fillId="24" borderId="17" xfId="92" applyNumberFormat="1" applyFont="1" applyFill="1" applyBorder="1" applyAlignment="1" applyProtection="1">
      <alignment vertical="center" shrinkToFit="1"/>
      <protection locked="0"/>
    </xf>
    <xf numFmtId="0" fontId="3" fillId="24" borderId="18" xfId="0" applyNumberFormat="1" applyFont="1" applyFill="1" applyBorder="1" applyAlignment="1" applyProtection="1">
      <alignment vertical="center" wrapText="1" shrinkToFit="1"/>
      <protection locked="0"/>
    </xf>
    <xf numFmtId="43" fontId="3" fillId="24" borderId="18" xfId="25" applyFont="1" applyFill="1" applyBorder="1" applyAlignment="1" applyProtection="1">
      <alignment vertical="center" shrinkToFit="1"/>
      <protection locked="0"/>
    </xf>
    <xf numFmtId="14" fontId="3" fillId="0" borderId="18" xfId="92" applyNumberFormat="1" applyFont="1" applyFill="1" applyBorder="1" applyAlignment="1" applyProtection="1">
      <alignment horizontal="center" vertical="center" shrinkToFit="1"/>
      <protection locked="0"/>
    </xf>
    <xf numFmtId="14" fontId="3" fillId="0" borderId="19" xfId="92" applyNumberFormat="1" applyFont="1" applyFill="1" applyBorder="1" applyAlignment="1" applyProtection="1">
      <alignment horizontal="center" vertical="center" shrinkToFit="1"/>
      <protection locked="0"/>
    </xf>
    <xf numFmtId="14" fontId="2" fillId="24" borderId="17" xfId="0" applyNumberFormat="1" applyFont="1" applyFill="1" applyBorder="1" applyAlignment="1">
      <alignment horizontal="center" vertical="center" wrapText="1"/>
    </xf>
    <xf numFmtId="0" fontId="2" fillId="24" borderId="17" xfId="0" applyFont="1" applyFill="1" applyBorder="1" applyAlignment="1">
      <alignment vertical="center" wrapText="1"/>
    </xf>
    <xf numFmtId="0" fontId="2" fillId="0" borderId="17" xfId="0" applyFont="1" applyFill="1" applyBorder="1" applyAlignment="1">
      <alignment horizontal="center" vertical="center" wrapText="1"/>
    </xf>
    <xf numFmtId="176" fontId="2" fillId="24" borderId="17" xfId="0" applyNumberFormat="1" applyFont="1" applyFill="1" applyBorder="1" applyAlignment="1">
      <alignment horizontal="center" vertical="center" wrapText="1"/>
    </xf>
    <xf numFmtId="14" fontId="3" fillId="24" borderId="17" xfId="0" applyNumberFormat="1" applyFont="1" applyFill="1" applyBorder="1" applyAlignment="1" applyProtection="1">
      <alignment horizontal="center" vertical="center" shrinkToFit="1"/>
      <protection locked="0"/>
    </xf>
    <xf numFmtId="14" fontId="4" fillId="24" borderId="20" xfId="0" applyNumberFormat="1" applyFont="1" applyFill="1" applyBorder="1" applyAlignment="1">
      <alignment horizontal="center" vertical="center" wrapText="1" shrinkToFit="1"/>
    </xf>
    <xf numFmtId="14" fontId="4" fillId="24" borderId="21" xfId="0" applyNumberFormat="1" applyFont="1" applyFill="1" applyBorder="1" applyAlignment="1">
      <alignment horizontal="center" vertical="center" wrapText="1" shrinkToFit="1"/>
    </xf>
    <xf numFmtId="0" fontId="42" fillId="24" borderId="17" xfId="0" applyFont="1" applyFill="1" applyBorder="1" applyAlignment="1">
      <alignment horizontal="left" vertical="center" wrapText="1"/>
    </xf>
    <xf numFmtId="176" fontId="6" fillId="24" borderId="17" xfId="0" applyNumberFormat="1" applyFont="1" applyFill="1" applyBorder="1" applyAlignment="1">
      <alignment horizontal="center" vertical="center" wrapText="1" shrinkToFit="1"/>
    </xf>
    <xf numFmtId="0" fontId="6" fillId="24" borderId="17" xfId="0" applyFont="1" applyFill="1" applyBorder="1" applyAlignment="1">
      <alignment horizontal="center" vertical="center" wrapText="1" shrinkToFit="1"/>
    </xf>
    <xf numFmtId="0" fontId="43" fillId="24" borderId="17" xfId="0" applyFont="1" applyFill="1" applyBorder="1" applyAlignment="1">
      <alignment horizontal="center" vertical="center" wrapText="1"/>
    </xf>
    <xf numFmtId="43" fontId="3" fillId="0" borderId="17" xfId="25" applyFont="1" applyFill="1" applyBorder="1" applyAlignment="1" applyProtection="1">
      <alignment horizontal="center" vertical="center" shrinkToFit="1"/>
      <protection locked="0"/>
    </xf>
    <xf numFmtId="0" fontId="3" fillId="0" borderId="17" xfId="0" applyNumberFormat="1" applyFont="1" applyFill="1" applyBorder="1" applyAlignment="1" applyProtection="1">
      <alignment vertical="center" wrapText="1" shrinkToFit="1"/>
      <protection locked="0"/>
    </xf>
    <xf numFmtId="176" fontId="2" fillId="24" borderId="18" xfId="0" applyNumberFormat="1" applyFont="1" applyFill="1" applyBorder="1" applyAlignment="1">
      <alignment horizontal="center" vertical="center" wrapText="1"/>
    </xf>
    <xf numFmtId="0" fontId="42" fillId="24" borderId="18" xfId="0" applyFont="1" applyFill="1" applyBorder="1" applyAlignment="1">
      <alignment horizontal="center" vertical="center" wrapText="1"/>
    </xf>
    <xf numFmtId="176" fontId="2" fillId="24" borderId="19" xfId="0" applyNumberFormat="1" applyFont="1" applyFill="1" applyBorder="1" applyAlignment="1">
      <alignment horizontal="center" vertical="center" wrapText="1"/>
    </xf>
    <xf numFmtId="0" fontId="42" fillId="24" borderId="19" xfId="0" applyFont="1" applyFill="1" applyBorder="1" applyAlignment="1">
      <alignment horizontal="center" vertical="center" wrapText="1"/>
    </xf>
    <xf numFmtId="0" fontId="3" fillId="0" borderId="17" xfId="0" applyFont="1" applyFill="1" applyBorder="1" applyAlignment="1" applyProtection="1">
      <alignment horizontal="left" vertical="center" wrapText="1" shrinkToFit="1"/>
      <protection locked="0"/>
    </xf>
    <xf numFmtId="0" fontId="42" fillId="24" borderId="17" xfId="0" applyFont="1" applyFill="1" applyBorder="1" applyAlignment="1">
      <alignment horizontal="center" vertical="center" wrapText="1"/>
    </xf>
    <xf numFmtId="0" fontId="3" fillId="24" borderId="17" xfId="0" applyNumberFormat="1" applyFont="1" applyFill="1" applyBorder="1" applyAlignment="1" applyProtection="1">
      <alignment horizontal="left" vertical="center" wrapText="1" shrinkToFit="1"/>
      <protection locked="0"/>
    </xf>
    <xf numFmtId="0" fontId="3" fillId="24" borderId="17" xfId="0" applyNumberFormat="1" applyFont="1" applyFill="1" applyBorder="1" applyAlignment="1" applyProtection="1">
      <alignment horizontal="center" vertical="center" wrapText="1" shrinkToFit="1"/>
      <protection locked="0"/>
    </xf>
    <xf numFmtId="176" fontId="2" fillId="24" borderId="0" xfId="0" applyNumberFormat="1" applyFont="1" applyFill="1" applyBorder="1" applyAlignment="1">
      <alignment horizontal="left" vertical="center" wrapText="1"/>
    </xf>
    <xf numFmtId="177" fontId="2" fillId="24" borderId="0" xfId="0" applyNumberFormat="1" applyFont="1" applyFill="1" applyBorder="1" applyAlignment="1">
      <alignment horizontal="center" vertical="center" wrapText="1"/>
    </xf>
    <xf numFmtId="178" fontId="42" fillId="24" borderId="0" xfId="0" applyNumberFormat="1" applyFont="1" applyFill="1" applyBorder="1" applyAlignment="1">
      <alignment horizontal="center" vertical="center" wrapText="1"/>
    </xf>
    <xf numFmtId="177" fontId="8" fillId="24" borderId="0" xfId="0" applyNumberFormat="1" applyFont="1" applyFill="1" applyAlignment="1">
      <alignment horizontal="left" vertical="center" wrapText="1"/>
    </xf>
    <xf numFmtId="177" fontId="9" fillId="24" borderId="10" xfId="0" applyNumberFormat="1" applyFont="1" applyFill="1" applyBorder="1" applyAlignment="1">
      <alignment horizontal="center" vertical="center" wrapText="1" shrinkToFit="1"/>
    </xf>
    <xf numFmtId="14" fontId="9" fillId="24" borderId="11" xfId="0" applyNumberFormat="1" applyFont="1" applyFill="1" applyBorder="1" applyAlignment="1">
      <alignment horizontal="center" vertical="center" wrapText="1" shrinkToFit="1"/>
    </xf>
    <xf numFmtId="177" fontId="9" fillId="24" borderId="12" xfId="0" applyNumberFormat="1" applyFont="1" applyFill="1" applyBorder="1" applyAlignment="1">
      <alignment horizontal="center" vertical="center" wrapText="1" shrinkToFit="1"/>
    </xf>
    <xf numFmtId="14" fontId="9" fillId="24" borderId="13" xfId="0" applyNumberFormat="1" applyFont="1" applyFill="1" applyBorder="1" applyAlignment="1">
      <alignment horizontal="center" vertical="center" wrapText="1" shrinkToFit="1"/>
    </xf>
    <xf numFmtId="177" fontId="5" fillId="24" borderId="17" xfId="0" applyNumberFormat="1" applyFont="1" applyFill="1" applyBorder="1" applyAlignment="1">
      <alignment horizontal="center" vertical="center" wrapText="1" shrinkToFit="1"/>
    </xf>
    <xf numFmtId="14" fontId="5" fillId="24" borderId="17" xfId="0" applyNumberFormat="1" applyFont="1" applyFill="1" applyBorder="1" applyAlignment="1">
      <alignment horizontal="center" vertical="center" wrapText="1" shrinkToFit="1"/>
    </xf>
    <xf numFmtId="177" fontId="6" fillId="24" borderId="17" xfId="0" applyNumberFormat="1" applyFont="1" applyFill="1" applyBorder="1" applyAlignment="1">
      <alignment horizontal="center" vertical="center" wrapText="1"/>
    </xf>
    <xf numFmtId="178" fontId="44" fillId="24" borderId="17" xfId="0" applyNumberFormat="1" applyFont="1" applyFill="1" applyBorder="1" applyAlignment="1">
      <alignment horizontal="center" vertical="center" wrapText="1"/>
    </xf>
    <xf numFmtId="177" fontId="11" fillId="24" borderId="18" xfId="0" applyNumberFormat="1" applyFont="1" applyFill="1" applyBorder="1" applyAlignment="1">
      <alignment horizontal="center" vertical="center" wrapText="1"/>
    </xf>
    <xf numFmtId="0" fontId="3" fillId="24" borderId="17" xfId="92" applyNumberFormat="1" applyFont="1" applyFill="1" applyBorder="1" applyAlignment="1" applyProtection="1">
      <alignment horizontal="center" vertical="center" wrapText="1" shrinkToFit="1"/>
      <protection locked="0"/>
    </xf>
    <xf numFmtId="43" fontId="3" fillId="24" borderId="17" xfId="25" applyFont="1" applyFill="1" applyBorder="1" applyAlignment="1" applyProtection="1">
      <alignment horizontal="center" vertical="center" shrinkToFit="1"/>
      <protection locked="0"/>
    </xf>
    <xf numFmtId="178" fontId="45" fillId="24" borderId="17" xfId="0" applyNumberFormat="1" applyFont="1" applyFill="1" applyBorder="1" applyAlignment="1">
      <alignment horizontal="center" vertical="center" wrapText="1"/>
    </xf>
    <xf numFmtId="0" fontId="3" fillId="24" borderId="18" xfId="92" applyNumberFormat="1" applyFont="1" applyFill="1" applyBorder="1" applyAlignment="1" applyProtection="1">
      <alignment horizontal="center" vertical="center" wrapText="1" shrinkToFit="1"/>
      <protection locked="0"/>
    </xf>
    <xf numFmtId="0" fontId="6" fillId="24" borderId="18" xfId="0" applyFont="1" applyFill="1" applyBorder="1" applyAlignment="1">
      <alignment horizontal="center" vertical="center" wrapText="1"/>
    </xf>
    <xf numFmtId="177" fontId="11" fillId="24" borderId="19" xfId="0" applyNumberFormat="1" applyFont="1" applyFill="1" applyBorder="1" applyAlignment="1">
      <alignment horizontal="center" vertical="center" wrapText="1"/>
    </xf>
    <xf numFmtId="0" fontId="3" fillId="24" borderId="19" xfId="92" applyNumberFormat="1" applyFont="1" applyFill="1" applyBorder="1" applyAlignment="1" applyProtection="1">
      <alignment horizontal="center" vertical="center" wrapText="1" shrinkToFit="1"/>
      <protection locked="0"/>
    </xf>
    <xf numFmtId="0" fontId="6" fillId="24" borderId="19" xfId="0" applyFont="1" applyFill="1" applyBorder="1" applyAlignment="1">
      <alignment horizontal="center" vertical="center" wrapText="1"/>
    </xf>
    <xf numFmtId="177" fontId="12" fillId="24" borderId="17" xfId="0" applyNumberFormat="1" applyFont="1" applyFill="1" applyBorder="1" applyAlignment="1" applyProtection="1">
      <alignment horizontal="center" vertical="center"/>
      <protection locked="0"/>
    </xf>
    <xf numFmtId="179" fontId="13" fillId="24" borderId="17" xfId="0" applyNumberFormat="1" applyFont="1" applyFill="1" applyBorder="1" applyAlignment="1" applyProtection="1">
      <alignment horizontal="center" vertical="center"/>
      <protection locked="0"/>
    </xf>
    <xf numFmtId="0" fontId="45" fillId="24" borderId="17" xfId="0" applyFont="1" applyFill="1" applyBorder="1" applyAlignment="1">
      <alignment horizontal="center" vertical="center" wrapText="1"/>
    </xf>
    <xf numFmtId="0" fontId="3" fillId="24" borderId="17" xfId="0" applyFont="1" applyFill="1" applyBorder="1" applyAlignment="1" applyProtection="1">
      <alignment horizontal="center" vertical="center" wrapText="1"/>
      <protection locked="0"/>
    </xf>
    <xf numFmtId="177" fontId="12" fillId="24" borderId="17" xfId="92" applyNumberFormat="1" applyFont="1" applyFill="1" applyBorder="1" applyAlignment="1" applyProtection="1">
      <alignment horizontal="center" vertical="center"/>
      <protection locked="0"/>
    </xf>
    <xf numFmtId="179" fontId="13" fillId="24" borderId="17" xfId="92" applyNumberFormat="1" applyFont="1" applyFill="1" applyBorder="1" applyAlignment="1" applyProtection="1">
      <alignment horizontal="center" vertical="center"/>
      <protection locked="0"/>
    </xf>
    <xf numFmtId="0" fontId="14" fillId="24" borderId="17" xfId="0" applyFont="1" applyFill="1" applyBorder="1" applyAlignment="1">
      <alignment horizontal="center" vertical="center" wrapText="1"/>
    </xf>
    <xf numFmtId="0" fontId="3" fillId="24" borderId="17" xfId="92" applyFont="1" applyFill="1" applyBorder="1" applyAlignment="1" applyProtection="1">
      <alignment horizontal="center" vertical="center" wrapText="1"/>
      <protection locked="0"/>
    </xf>
    <xf numFmtId="177" fontId="15" fillId="24" borderId="18" xfId="92" applyNumberFormat="1" applyFont="1" applyFill="1" applyBorder="1" applyAlignment="1" applyProtection="1">
      <alignment horizontal="center" vertical="center" shrinkToFit="1"/>
      <protection locked="0"/>
    </xf>
    <xf numFmtId="177" fontId="15" fillId="24" borderId="22" xfId="92" applyNumberFormat="1" applyFont="1" applyFill="1" applyBorder="1" applyAlignment="1" applyProtection="1">
      <alignment horizontal="center" vertical="center" shrinkToFit="1"/>
      <protection locked="0"/>
    </xf>
    <xf numFmtId="14" fontId="3" fillId="24" borderId="22" xfId="92" applyNumberFormat="1" applyFont="1" applyFill="1" applyBorder="1" applyAlignment="1" applyProtection="1">
      <alignment horizontal="center" vertical="center" shrinkToFit="1"/>
      <protection locked="0"/>
    </xf>
    <xf numFmtId="0" fontId="3" fillId="24" borderId="22" xfId="92" applyNumberFormat="1" applyFont="1" applyFill="1" applyBorder="1" applyAlignment="1" applyProtection="1">
      <alignment horizontal="center" vertical="center" wrapText="1" shrinkToFit="1"/>
      <protection locked="0"/>
    </xf>
    <xf numFmtId="0" fontId="6" fillId="24" borderId="22" xfId="0" applyFont="1" applyFill="1" applyBorder="1" applyAlignment="1">
      <alignment horizontal="center" vertical="center" wrapText="1"/>
    </xf>
    <xf numFmtId="43" fontId="3" fillId="24" borderId="22" xfId="25" applyFont="1" applyFill="1" applyBorder="1" applyAlignment="1" applyProtection="1">
      <alignment horizontal="center" vertical="center" shrinkToFit="1"/>
      <protection locked="0"/>
    </xf>
    <xf numFmtId="177" fontId="15" fillId="24" borderId="19" xfId="92" applyNumberFormat="1" applyFont="1" applyFill="1" applyBorder="1" applyAlignment="1" applyProtection="1">
      <alignment horizontal="center" vertical="center" shrinkToFit="1"/>
      <protection locked="0"/>
    </xf>
    <xf numFmtId="177" fontId="15" fillId="24" borderId="18" xfId="0" applyNumberFormat="1" applyFont="1" applyFill="1" applyBorder="1" applyAlignment="1">
      <alignment horizontal="center" vertical="center" wrapText="1"/>
    </xf>
    <xf numFmtId="14" fontId="3" fillId="24" borderId="17" xfId="0" applyNumberFormat="1" applyFont="1" applyFill="1" applyBorder="1" applyAlignment="1" applyProtection="1">
      <alignment horizontal="center" vertical="center" wrapText="1" shrinkToFit="1"/>
      <protection locked="0"/>
    </xf>
    <xf numFmtId="0" fontId="3" fillId="24" borderId="17" xfId="0" applyFont="1" applyFill="1" applyBorder="1" applyAlignment="1" applyProtection="1">
      <alignment horizontal="center" vertical="center" wrapText="1" shrinkToFit="1"/>
      <protection locked="0"/>
    </xf>
    <xf numFmtId="43" fontId="2" fillId="24" borderId="17" xfId="0" applyNumberFormat="1" applyFont="1" applyFill="1" applyBorder="1" applyAlignment="1">
      <alignment horizontal="center" vertical="center" wrapText="1"/>
    </xf>
    <xf numFmtId="177" fontId="15" fillId="24" borderId="22" xfId="0" applyNumberFormat="1" applyFont="1" applyFill="1" applyBorder="1" applyAlignment="1">
      <alignment horizontal="center" vertical="center" wrapText="1"/>
    </xf>
    <xf numFmtId="177" fontId="15" fillId="24" borderId="19" xfId="0" applyNumberFormat="1" applyFont="1" applyFill="1" applyBorder="1" applyAlignment="1">
      <alignment horizontal="center" vertical="center" wrapText="1"/>
    </xf>
    <xf numFmtId="177" fontId="15" fillId="24" borderId="17" xfId="0" applyNumberFormat="1" applyFont="1" applyFill="1" applyBorder="1" applyAlignment="1">
      <alignment horizontal="center" vertical="center" wrapText="1"/>
    </xf>
    <xf numFmtId="14" fontId="3" fillId="24" borderId="18" xfId="0" applyNumberFormat="1" applyFont="1" applyFill="1" applyBorder="1" applyAlignment="1" applyProtection="1">
      <alignment horizontal="center" vertical="center" shrinkToFit="1"/>
      <protection locked="0"/>
    </xf>
    <xf numFmtId="0" fontId="3" fillId="24" borderId="18" xfId="0" applyFont="1" applyFill="1" applyBorder="1" applyAlignment="1" applyProtection="1">
      <alignment horizontal="center" vertical="center" wrapText="1" shrinkToFit="1"/>
      <protection locked="0"/>
    </xf>
    <xf numFmtId="43" fontId="2" fillId="24" borderId="18" xfId="0" applyNumberFormat="1" applyFont="1" applyFill="1" applyBorder="1" applyAlignment="1">
      <alignment horizontal="center" vertical="center" wrapText="1"/>
    </xf>
    <xf numFmtId="14" fontId="3" fillId="24" borderId="22" xfId="0" applyNumberFormat="1" applyFont="1" applyFill="1" applyBorder="1" applyAlignment="1" applyProtection="1">
      <alignment horizontal="center" vertical="center" shrinkToFit="1"/>
      <protection locked="0"/>
    </xf>
    <xf numFmtId="0" fontId="3" fillId="24" borderId="22" xfId="0" applyFont="1" applyFill="1" applyBorder="1" applyAlignment="1" applyProtection="1">
      <alignment horizontal="center" vertical="center" wrapText="1" shrinkToFit="1"/>
      <protection locked="0"/>
    </xf>
    <xf numFmtId="0" fontId="2" fillId="24" borderId="22" xfId="0" applyFont="1" applyFill="1" applyBorder="1" applyAlignment="1">
      <alignment horizontal="center" vertical="center" wrapText="1"/>
    </xf>
    <xf numFmtId="43" fontId="2" fillId="24" borderId="22" xfId="0" applyNumberFormat="1" applyFont="1" applyFill="1" applyBorder="1" applyAlignment="1">
      <alignment horizontal="center" vertical="center" wrapText="1"/>
    </xf>
    <xf numFmtId="14" fontId="3" fillId="24" borderId="19" xfId="0" applyNumberFormat="1" applyFont="1" applyFill="1" applyBorder="1" applyAlignment="1" applyProtection="1">
      <alignment horizontal="center" vertical="center" shrinkToFit="1"/>
      <protection locked="0"/>
    </xf>
    <xf numFmtId="0" fontId="3" fillId="24" borderId="19" xfId="0" applyFont="1" applyFill="1" applyBorder="1" applyAlignment="1" applyProtection="1">
      <alignment horizontal="center" vertical="center" wrapText="1" shrinkToFit="1"/>
      <protection locked="0"/>
    </xf>
    <xf numFmtId="43" fontId="2" fillId="24" borderId="19" xfId="0" applyNumberFormat="1" applyFont="1" applyFill="1" applyBorder="1" applyAlignment="1">
      <alignment horizontal="center" vertical="center" wrapText="1"/>
    </xf>
    <xf numFmtId="14" fontId="9" fillId="24" borderId="20" xfId="0" applyNumberFormat="1" applyFont="1" applyFill="1" applyBorder="1" applyAlignment="1">
      <alignment horizontal="center" vertical="center" wrapText="1" shrinkToFit="1"/>
    </xf>
    <xf numFmtId="14" fontId="9" fillId="24" borderId="21" xfId="0" applyNumberFormat="1" applyFont="1" applyFill="1" applyBorder="1" applyAlignment="1">
      <alignment horizontal="center" vertical="center" wrapText="1" shrinkToFit="1"/>
    </xf>
    <xf numFmtId="43" fontId="3" fillId="24" borderId="17" xfId="25" applyFont="1" applyFill="1" applyBorder="1" applyAlignment="1" applyProtection="1">
      <alignment vertical="center" shrinkToFit="1"/>
      <protection locked="0"/>
    </xf>
    <xf numFmtId="0" fontId="3" fillId="24" borderId="17" xfId="0" applyNumberFormat="1" applyFont="1" applyFill="1" applyBorder="1" applyAlignment="1" applyProtection="1">
      <alignment vertical="center" wrapText="1" shrinkToFit="1"/>
      <protection locked="0"/>
    </xf>
    <xf numFmtId="0" fontId="43" fillId="24" borderId="17" xfId="0" applyFont="1" applyFill="1" applyBorder="1" applyAlignment="1">
      <alignment vertical="center" wrapText="1"/>
    </xf>
    <xf numFmtId="176" fontId="2" fillId="24" borderId="22" xfId="0" applyNumberFormat="1" applyFont="1" applyFill="1" applyBorder="1" applyAlignment="1">
      <alignment horizontal="center" vertical="center" wrapText="1"/>
    </xf>
    <xf numFmtId="0" fontId="42" fillId="24" borderId="17" xfId="0" applyFont="1" applyFill="1" applyBorder="1" applyAlignment="1">
      <alignment vertical="center" wrapText="1"/>
    </xf>
    <xf numFmtId="0" fontId="46" fillId="24" borderId="17" xfId="0" applyFont="1" applyFill="1" applyBorder="1" applyAlignment="1">
      <alignment horizontal="left" vertical="center" wrapText="1"/>
    </xf>
    <xf numFmtId="0" fontId="3" fillId="24" borderId="17" xfId="0" applyFont="1" applyFill="1" applyBorder="1" applyAlignment="1" applyProtection="1">
      <alignment vertical="center" wrapText="1" shrinkToFit="1"/>
      <protection locked="0"/>
    </xf>
    <xf numFmtId="0" fontId="3" fillId="24" borderId="19" xfId="0" applyNumberFormat="1" applyFont="1" applyFill="1" applyBorder="1" applyAlignment="1" applyProtection="1">
      <alignment horizontal="left" vertical="center" wrapText="1" shrinkToFit="1"/>
      <protection locked="0"/>
    </xf>
    <xf numFmtId="0" fontId="3" fillId="24" borderId="22" xfId="0" applyNumberFormat="1" applyFont="1" applyFill="1" applyBorder="1" applyAlignment="1" applyProtection="1">
      <alignment horizontal="center" vertical="center" wrapText="1" shrinkToFit="1"/>
      <protection locked="0"/>
    </xf>
    <xf numFmtId="14" fontId="3" fillId="0" borderId="17" xfId="0" applyNumberFormat="1" applyFont="1" applyFill="1" applyBorder="1" applyAlignment="1" applyProtection="1">
      <alignment horizontal="center" vertical="center" shrinkToFit="1"/>
      <protection locked="0"/>
    </xf>
    <xf numFmtId="0" fontId="3" fillId="24" borderId="17" xfId="0" applyFont="1" applyFill="1" applyBorder="1" applyAlignment="1" applyProtection="1">
      <alignment horizontal="left" vertical="center" wrapText="1" shrinkToFit="1"/>
      <protection locked="0"/>
    </xf>
    <xf numFmtId="0" fontId="3" fillId="0" borderId="17" xfId="0" applyNumberFormat="1" applyFont="1" applyFill="1" applyBorder="1" applyAlignment="1" applyProtection="1">
      <alignment horizontal="center" vertical="center" shrinkToFit="1"/>
      <protection locked="0"/>
    </xf>
    <xf numFmtId="14" fontId="3" fillId="0" borderId="17" xfId="17" applyNumberFormat="1" applyFont="1" applyFill="1" applyBorder="1" applyAlignment="1" applyProtection="1">
      <alignment horizontal="center" vertical="center" shrinkToFit="1"/>
      <protection locked="0"/>
    </xf>
    <xf numFmtId="177" fontId="2" fillId="24" borderId="17" xfId="0" applyNumberFormat="1" applyFont="1" applyFill="1" applyBorder="1" applyAlignment="1">
      <alignment horizontal="center" vertical="center" wrapText="1"/>
    </xf>
    <xf numFmtId="176" fontId="17" fillId="24" borderId="17" xfId="0" applyNumberFormat="1" applyFont="1" applyFill="1" applyBorder="1" applyAlignment="1">
      <alignment horizontal="center" vertical="center" wrapText="1"/>
    </xf>
    <xf numFmtId="178" fontId="42" fillId="24" borderId="17" xfId="0" applyNumberFormat="1" applyFont="1" applyFill="1" applyBorder="1" applyAlignment="1">
      <alignment horizontal="center" vertical="center" wrapText="1"/>
    </xf>
    <xf numFmtId="0" fontId="3" fillId="24" borderId="17" xfId="0" applyFont="1" applyFill="1" applyBorder="1" applyAlignment="1" applyProtection="1">
      <alignment horizontal="left" vertical="center" wrapText="1"/>
      <protection locked="0"/>
    </xf>
    <xf numFmtId="0" fontId="42" fillId="24" borderId="22" xfId="0" applyFont="1" applyFill="1" applyBorder="1" applyAlignment="1">
      <alignment horizontal="center" vertical="center" wrapText="1"/>
    </xf>
  </cellXfs>
  <cellStyles count="234">
    <cellStyle name="Normal" xfId="0"/>
    <cellStyle name="Currency [0]" xfId="15"/>
    <cellStyle name="Currency" xfId="16"/>
    <cellStyle name="常规 2 2 4" xfId="17"/>
    <cellStyle name="常规 2 2 2 2" xfId="18"/>
    <cellStyle name="20% - 强调文字颜色 3" xfId="19"/>
    <cellStyle name="千位分隔[0] 8 2 2 2" xfId="20"/>
    <cellStyle name="输入" xfId="21"/>
    <cellStyle name="Comma [0]" xfId="22"/>
    <cellStyle name="40% - 强调文字颜色 3" xfId="23"/>
    <cellStyle name="差" xfId="24"/>
    <cellStyle name="Comma" xfId="25"/>
    <cellStyle name="常规 3 2 2 2 3" xfId="26"/>
    <cellStyle name="常规 2 2 2 2 2 2" xfId="27"/>
    <cellStyle name="60% - 强调文字颜色 3" xfId="28"/>
    <cellStyle name="千位分隔[0] 4 3 3" xfId="29"/>
    <cellStyle name="Hyperlink" xfId="30"/>
    <cellStyle name="Percent" xfId="31"/>
    <cellStyle name="千位分隔[0] 2 2 3 2" xfId="32"/>
    <cellStyle name="Followed Hyperlink" xfId="33"/>
    <cellStyle name="常规 6" xfId="34"/>
    <cellStyle name="注释" xfId="35"/>
    <cellStyle name="60% - 强调文字颜色 2" xfId="36"/>
    <cellStyle name="标题 4" xfId="37"/>
    <cellStyle name="千位分隔[0] 7 2" xfId="38"/>
    <cellStyle name="常规 4 2 2 3" xfId="39"/>
    <cellStyle name="警告文本" xfId="40"/>
    <cellStyle name="常规 5 2" xfId="41"/>
    <cellStyle name="标题" xfId="42"/>
    <cellStyle name="解释性文本" xfId="43"/>
    <cellStyle name="标题 1" xfId="44"/>
    <cellStyle name="常规 5 2 2" xfId="45"/>
    <cellStyle name="标题 2" xfId="46"/>
    <cellStyle name="60% - 强调文字颜色 1" xfId="47"/>
    <cellStyle name="标题 3" xfId="48"/>
    <cellStyle name="60% - 强调文字颜色 4" xfId="49"/>
    <cellStyle name="输出" xfId="50"/>
    <cellStyle name="计算" xfId="51"/>
    <cellStyle name="检查单元格" xfId="52"/>
    <cellStyle name="20% - 强调文字颜色 6" xfId="53"/>
    <cellStyle name="强调文字颜色 2" xfId="54"/>
    <cellStyle name="常规 6 2 3" xfId="55"/>
    <cellStyle name="链接单元格" xfId="56"/>
    <cellStyle name="千位分隔[0] 2 2 4" xfId="57"/>
    <cellStyle name="汇总" xfId="58"/>
    <cellStyle name="好" xfId="59"/>
    <cellStyle name="常规 7 2 2" xfId="60"/>
    <cellStyle name="常规 2 2 2 2 3" xfId="61"/>
    <cellStyle name="适中" xfId="62"/>
    <cellStyle name="20% - 强调文字颜色 5" xfId="63"/>
    <cellStyle name="强调文字颜色 1" xfId="64"/>
    <cellStyle name="常规 2 2 2" xfId="65"/>
    <cellStyle name="20% - 强调文字颜色 1" xfId="66"/>
    <cellStyle name="40% - 强调文字颜色 1" xfId="67"/>
    <cellStyle name="常规 2 2 3" xfId="68"/>
    <cellStyle name="20% - 强调文字颜色 2" xfId="69"/>
    <cellStyle name="40% - 强调文字颜色 2" xfId="70"/>
    <cellStyle name="千位分隔[0] 2" xfId="71"/>
    <cellStyle name="强调文字颜色 3" xfId="72"/>
    <cellStyle name="千位分隔[0] 3" xfId="73"/>
    <cellStyle name="强调文字颜色 4" xfId="74"/>
    <cellStyle name="常规 2 2 2 3" xfId="75"/>
    <cellStyle name="20% - 强调文字颜色 4" xfId="76"/>
    <cellStyle name="40% - 强调文字颜色 4" xfId="77"/>
    <cellStyle name="千位分隔[0] 4" xfId="78"/>
    <cellStyle name="强调文字颜色 5" xfId="79"/>
    <cellStyle name="常规 2 2" xfId="80"/>
    <cellStyle name="千位分隔[0] 3 2 3 2" xfId="81"/>
    <cellStyle name="40% - 强调文字颜色 5" xfId="82"/>
    <cellStyle name="60% - 强调文字颜色 5" xfId="83"/>
    <cellStyle name="千位分隔[0] 5" xfId="84"/>
    <cellStyle name="强调文字颜色 6" xfId="85"/>
    <cellStyle name="常规 2 3" xfId="86"/>
    <cellStyle name="常规 10" xfId="87"/>
    <cellStyle name="40% - 强调文字颜色 6" xfId="88"/>
    <cellStyle name="常规 2 3 2" xfId="89"/>
    <cellStyle name="60% - 强调文字颜色 6" xfId="90"/>
    <cellStyle name="常规 11" xfId="91"/>
    <cellStyle name="常规 2" xfId="92"/>
    <cellStyle name="常规 2 2 2 2 2" xfId="93"/>
    <cellStyle name="常规 2 2 3 2" xfId="94"/>
    <cellStyle name="常规 2 3 2 2" xfId="95"/>
    <cellStyle name="常规 2 3 2 2 2" xfId="96"/>
    <cellStyle name="常规 2 3 2 3" xfId="97"/>
    <cellStyle name="千位分隔[0] 5 3 2 2 2" xfId="98"/>
    <cellStyle name="常规 2 3 3" xfId="99"/>
    <cellStyle name="常规 2 4" xfId="100"/>
    <cellStyle name="常规 2 4 2" xfId="101"/>
    <cellStyle name="千位分隔[0] 3 2" xfId="102"/>
    <cellStyle name="常规 2 5" xfId="103"/>
    <cellStyle name="常规 3" xfId="104"/>
    <cellStyle name="千位分隔[0] 3 3 2 3" xfId="105"/>
    <cellStyle name="常规 3 2" xfId="106"/>
    <cellStyle name="常规 3 2 2" xfId="107"/>
    <cellStyle name="常规 3 2 2 2" xfId="108"/>
    <cellStyle name="常规 3 2 2 2 2" xfId="109"/>
    <cellStyle name="常规 3 2 2 2 2 2" xfId="110"/>
    <cellStyle name="千位分隔[0] 2 4 2" xfId="111"/>
    <cellStyle name="常规 3 2 2 3" xfId="112"/>
    <cellStyle name="常规 3 2 3" xfId="113"/>
    <cellStyle name="常规 3 2 3 2" xfId="114"/>
    <cellStyle name="常规 3 2 4" xfId="115"/>
    <cellStyle name="常规 3 3" xfId="116"/>
    <cellStyle name="常规 3 3 2" xfId="117"/>
    <cellStyle name="常规 3 3 2 2" xfId="118"/>
    <cellStyle name="常规 3 3 2 2 2" xfId="119"/>
    <cellStyle name="千位分隔[0] 3 4 2" xfId="120"/>
    <cellStyle name="常规 3 3 2 3" xfId="121"/>
    <cellStyle name="常规 3 3 3" xfId="122"/>
    <cellStyle name="常规 3 4" xfId="123"/>
    <cellStyle name="常规 3 4 2" xfId="124"/>
    <cellStyle name="千位分隔[0] 4 2" xfId="125"/>
    <cellStyle name="常规 3 5" xfId="126"/>
    <cellStyle name="常规 4" xfId="127"/>
    <cellStyle name="常规 4 2" xfId="128"/>
    <cellStyle name="常规 4 4" xfId="129"/>
    <cellStyle name="常规 4 2 2" xfId="130"/>
    <cellStyle name="常规 4 2 2 2" xfId="131"/>
    <cellStyle name="常规 4 2 2 2 2" xfId="132"/>
    <cellStyle name="千位分隔[0] 5 2" xfId="133"/>
    <cellStyle name="常规 4 2 3" xfId="134"/>
    <cellStyle name="常规 4 3" xfId="135"/>
    <cellStyle name="常规 4 3 2" xfId="136"/>
    <cellStyle name="常规 5" xfId="137"/>
    <cellStyle name="常规 5 3" xfId="138"/>
    <cellStyle name="千位分隔[0] 5 2 2 2 3" xfId="139"/>
    <cellStyle name="常规 6 2" xfId="140"/>
    <cellStyle name="常规 6 2 2" xfId="141"/>
    <cellStyle name="常规 6 2 2 2" xfId="142"/>
    <cellStyle name="常规 7" xfId="143"/>
    <cellStyle name="常规 7 2" xfId="144"/>
    <cellStyle name="常规 8" xfId="145"/>
    <cellStyle name="常规 9" xfId="146"/>
    <cellStyle name="千位分隔[0] 2 2" xfId="147"/>
    <cellStyle name="千位分隔[0] 2 2 2" xfId="148"/>
    <cellStyle name="千位分隔[0] 2 2 2 2" xfId="149"/>
    <cellStyle name="千位分隔[0] 2 2 2 2 2" xfId="150"/>
    <cellStyle name="千位分隔[0] 2 2 2 2 2 2" xfId="151"/>
    <cellStyle name="千位分隔[0] 2 2 2 2 2 2 2" xfId="152"/>
    <cellStyle name="千位分隔[0] 2 2 2 2 2 3" xfId="153"/>
    <cellStyle name="千位分隔[0] 2 2 2 2 3" xfId="154"/>
    <cellStyle name="千位分隔[0] 2 2 2 3" xfId="155"/>
    <cellStyle name="千位分隔[0] 2 2 2 3 2" xfId="156"/>
    <cellStyle name="千位分隔[0] 2 2 2 4" xfId="157"/>
    <cellStyle name="千位分隔[0] 2 2 3" xfId="158"/>
    <cellStyle name="千位分隔[0] 2 2 3 2 2" xfId="159"/>
    <cellStyle name="千位分隔[0] 2 2 3 2 2 2" xfId="160"/>
    <cellStyle name="千位分隔[0] 2 2 3 2 3" xfId="161"/>
    <cellStyle name="千位分隔[0] 2 2 3 3" xfId="162"/>
    <cellStyle name="千位分隔[0] 2 2 4 2" xfId="163"/>
    <cellStyle name="千位分隔[0] 2 2 5" xfId="164"/>
    <cellStyle name="千位分隔[0] 2 3" xfId="165"/>
    <cellStyle name="千位分隔[0] 2 3 2" xfId="166"/>
    <cellStyle name="千位分隔[0] 2 3 2 2" xfId="167"/>
    <cellStyle name="千位分隔[0] 2 3 2 2 2" xfId="168"/>
    <cellStyle name="千位分隔[0] 2 3 2 2 2 2" xfId="169"/>
    <cellStyle name="千位分隔[0] 2 3 2 2 3" xfId="170"/>
    <cellStyle name="千位分隔[0] 2 3 2 3" xfId="171"/>
    <cellStyle name="千位分隔[0] 2 3 3" xfId="172"/>
    <cellStyle name="千位分隔[0] 2 3 3 2" xfId="173"/>
    <cellStyle name="千位分隔[0] 2 3 4" xfId="174"/>
    <cellStyle name="千位分隔[0] 2 4" xfId="175"/>
    <cellStyle name="千位分隔[0] 2 4 2 2" xfId="176"/>
    <cellStyle name="千位分隔[0] 2 4 2 2 2" xfId="177"/>
    <cellStyle name="千位分隔[0] 2 4 2 3" xfId="178"/>
    <cellStyle name="千位分隔[0] 2 4 3" xfId="179"/>
    <cellStyle name="千位分隔[0] 2 5" xfId="180"/>
    <cellStyle name="千位分隔[0] 2 5 2" xfId="181"/>
    <cellStyle name="千位分隔[0] 2 6" xfId="182"/>
    <cellStyle name="千位分隔[0] 3 2 2" xfId="183"/>
    <cellStyle name="千位分隔[0] 3 2 2 2" xfId="184"/>
    <cellStyle name="千位分隔[0] 3 2 2 2 2" xfId="185"/>
    <cellStyle name="千位分隔[0] 3 2 2 2 2 2" xfId="186"/>
    <cellStyle name="千位分隔[0] 3 2 2 2 3" xfId="187"/>
    <cellStyle name="千位分隔[0] 3 2 2 3" xfId="188"/>
    <cellStyle name="千位分隔[0] 3 2 3" xfId="189"/>
    <cellStyle name="千位分隔[0] 3 2 4" xfId="190"/>
    <cellStyle name="千位分隔[0] 4 2 2 2 2 2" xfId="191"/>
    <cellStyle name="千位分隔[0] 3 3" xfId="192"/>
    <cellStyle name="千位分隔[0] 3 3 2" xfId="193"/>
    <cellStyle name="千位分隔[0] 3 3 2 2" xfId="194"/>
    <cellStyle name="千位分隔[0] 3 3 2 2 2" xfId="195"/>
    <cellStyle name="千位分隔[0] 3 3 3" xfId="196"/>
    <cellStyle name="千位分隔[0] 3 4" xfId="197"/>
    <cellStyle name="千位分隔[0] 3 5" xfId="198"/>
    <cellStyle name="千位分隔[0] 4 2 2" xfId="199"/>
    <cellStyle name="千位分隔[0] 4 2 2 2" xfId="200"/>
    <cellStyle name="千位分隔[0] 4 2 2 2 2" xfId="201"/>
    <cellStyle name="千位分隔[0] 4 2 2 2 3" xfId="202"/>
    <cellStyle name="千位分隔[0] 5 4 2" xfId="203"/>
    <cellStyle name="千位分隔[0] 4 2 2 3" xfId="204"/>
    <cellStyle name="千位分隔[0] 4 2 3" xfId="205"/>
    <cellStyle name="千位分隔[0] 4 2 3 2" xfId="206"/>
    <cellStyle name="千位分隔[0] 4 2 4" xfId="207"/>
    <cellStyle name="千位分隔[0] 4 3" xfId="208"/>
    <cellStyle name="千位分隔[0] 4 3 2" xfId="209"/>
    <cellStyle name="千位分隔[0] 4 3 2 2" xfId="210"/>
    <cellStyle name="千位分隔[0] 4 3 2 2 2" xfId="211"/>
    <cellStyle name="千位分隔[0] 4 3 2 3" xfId="212"/>
    <cellStyle name="千位分隔[0] 4 4" xfId="213"/>
    <cellStyle name="千位分隔[0] 4 4 2" xfId="214"/>
    <cellStyle name="千位分隔[0] 4 5" xfId="215"/>
    <cellStyle name="千位分隔[0] 5 2 2" xfId="216"/>
    <cellStyle name="千位分隔[0] 5 2 2 2" xfId="217"/>
    <cellStyle name="千位分隔[0] 5 2 2 2 2" xfId="218"/>
    <cellStyle name="千位分隔[0] 5 2 2 2 2 2" xfId="219"/>
    <cellStyle name="千位分隔[0] 5 2 2 3" xfId="220"/>
    <cellStyle name="千位分隔[0] 8 2" xfId="221"/>
    <cellStyle name="千位分隔[0] 5 2 3" xfId="222"/>
    <cellStyle name="千位分隔[0] 8 2 2" xfId="223"/>
    <cellStyle name="千位分隔[0] 5 2 3 2" xfId="224"/>
    <cellStyle name="千位分隔[0] 5 2 4" xfId="225"/>
    <cellStyle name="千位分隔[0] 5 3" xfId="226"/>
    <cellStyle name="千位分隔[0] 5 3 2" xfId="227"/>
    <cellStyle name="千位分隔[0] 5 3 2 2" xfId="228"/>
    <cellStyle name="千位分隔[0] 5 3 2 3" xfId="229"/>
    <cellStyle name="千位分隔[0] 5 3 3" xfId="230"/>
    <cellStyle name="千位分隔[0] 5 4" xfId="231"/>
    <cellStyle name="千位分隔[0] 5 5" xfId="232"/>
    <cellStyle name="千位分隔[0] 6" xfId="233"/>
    <cellStyle name="千位分隔[0] 6 2" xfId="234"/>
    <cellStyle name="千位分隔[0] 6 2 2" xfId="235"/>
    <cellStyle name="千位分隔[0] 6 2 2 2" xfId="236"/>
    <cellStyle name="千位分隔[0] 6 2 2 2 2" xfId="237"/>
    <cellStyle name="千位分隔[0] 6 2 2 3" xfId="238"/>
    <cellStyle name="千位分隔[0] 6 2 3" xfId="239"/>
    <cellStyle name="千位分隔[0] 6 3" xfId="240"/>
    <cellStyle name="千位分隔[0] 6 3 2" xfId="241"/>
    <cellStyle name="千位分隔[0] 6 4" xfId="242"/>
    <cellStyle name="千位分隔[0] 7" xfId="243"/>
    <cellStyle name="千位分隔[0] 7 2 2" xfId="244"/>
    <cellStyle name="千位分隔[0] 8" xfId="245"/>
    <cellStyle name="千位分隔[0] 8 2 3" xfId="246"/>
    <cellStyle name="千位分隔[0] 9" xfId="2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01"/>
  <sheetViews>
    <sheetView tabSelected="1" workbookViewId="0" topLeftCell="A1">
      <selection activeCell="E6" sqref="E6"/>
    </sheetView>
  </sheetViews>
  <sheetFormatPr defaultColWidth="9.00390625" defaultRowHeight="19.5" customHeight="1"/>
  <cols>
    <col min="1" max="1" width="6.50390625" style="71" customWidth="1"/>
    <col min="2" max="2" width="10.375" style="3" customWidth="1"/>
    <col min="3" max="3" width="18.75390625" style="2" customWidth="1"/>
    <col min="4" max="4" width="6.00390625" style="2" customWidth="1"/>
    <col min="5" max="5" width="13.375" style="2" customWidth="1"/>
    <col min="6" max="6" width="23.875" style="2" customWidth="1"/>
    <col min="7" max="7" width="16.25390625" style="6" customWidth="1"/>
    <col min="8" max="8" width="6.375" style="72" customWidth="1"/>
    <col min="9" max="9" width="14.75390625" style="3" customWidth="1"/>
    <col min="10" max="10" width="15.50390625" style="7" customWidth="1"/>
    <col min="11" max="11" width="30.50390625" style="8" customWidth="1"/>
    <col min="12" max="12" width="12.50390625" style="2" customWidth="1"/>
    <col min="13" max="13" width="15.875" style="6" customWidth="1"/>
    <col min="14" max="14" width="29.125" style="9" customWidth="1"/>
    <col min="15" max="16384" width="9.00390625" style="8" customWidth="1"/>
  </cols>
  <sheetData>
    <row r="1" spans="1:13" ht="19.5" customHeight="1">
      <c r="A1" s="73" t="s">
        <v>0</v>
      </c>
      <c r="B1" s="73"/>
      <c r="C1" s="73"/>
      <c r="D1" s="73"/>
      <c r="E1" s="73"/>
      <c r="F1" s="73"/>
      <c r="G1" s="73"/>
      <c r="H1" s="73"/>
      <c r="I1" s="73"/>
      <c r="J1" s="73"/>
      <c r="K1" s="73"/>
      <c r="L1" s="73"/>
      <c r="M1" s="73"/>
    </row>
    <row r="2" spans="1:14" ht="19.5" customHeight="1">
      <c r="A2" s="74" t="s">
        <v>1</v>
      </c>
      <c r="B2" s="75"/>
      <c r="C2" s="75"/>
      <c r="D2" s="75"/>
      <c r="E2" s="75"/>
      <c r="F2" s="75"/>
      <c r="G2" s="75"/>
      <c r="H2" s="75"/>
      <c r="I2" s="75"/>
      <c r="J2" s="75"/>
      <c r="K2" s="75"/>
      <c r="L2" s="75"/>
      <c r="M2" s="75"/>
      <c r="N2" s="123"/>
    </row>
    <row r="3" spans="1:14" ht="24.75" customHeight="1">
      <c r="A3" s="76"/>
      <c r="B3" s="77"/>
      <c r="C3" s="77"/>
      <c r="D3" s="77"/>
      <c r="E3" s="77"/>
      <c r="F3" s="77"/>
      <c r="G3" s="77"/>
      <c r="H3" s="77"/>
      <c r="I3" s="77"/>
      <c r="J3" s="77"/>
      <c r="K3" s="77"/>
      <c r="L3" s="77"/>
      <c r="M3" s="77"/>
      <c r="N3" s="124"/>
    </row>
    <row r="4" spans="1:14" ht="35.25" customHeight="1">
      <c r="A4" s="78" t="s">
        <v>2</v>
      </c>
      <c r="B4" s="79"/>
      <c r="C4" s="79"/>
      <c r="D4" s="79"/>
      <c r="E4" s="79"/>
      <c r="F4" s="79"/>
      <c r="G4" s="79"/>
      <c r="H4" s="79" t="s">
        <v>3</v>
      </c>
      <c r="I4" s="79"/>
      <c r="J4" s="79"/>
      <c r="K4" s="79"/>
      <c r="L4" s="79"/>
      <c r="M4" s="79"/>
      <c r="N4" s="56"/>
    </row>
    <row r="5" spans="1:14" s="1" customFormat="1" ht="49.5" customHeight="1">
      <c r="A5" s="80" t="s">
        <v>4</v>
      </c>
      <c r="B5" s="17" t="s">
        <v>5</v>
      </c>
      <c r="C5" s="18" t="s">
        <v>6</v>
      </c>
      <c r="D5" s="18" t="s">
        <v>7</v>
      </c>
      <c r="E5" s="18" t="s">
        <v>8</v>
      </c>
      <c r="F5" s="58" t="s">
        <v>9</v>
      </c>
      <c r="G5" s="21" t="s">
        <v>10</v>
      </c>
      <c r="H5" s="81" t="s">
        <v>11</v>
      </c>
      <c r="I5" s="22" t="s">
        <v>12</v>
      </c>
      <c r="J5" s="57" t="s">
        <v>13</v>
      </c>
      <c r="K5" s="58" t="s">
        <v>14</v>
      </c>
      <c r="L5" s="58" t="s">
        <v>15</v>
      </c>
      <c r="M5" s="21" t="s">
        <v>16</v>
      </c>
      <c r="N5" s="59" t="s">
        <v>17</v>
      </c>
    </row>
    <row r="6" spans="1:14" s="1" customFormat="1" ht="49.5" customHeight="1">
      <c r="A6" s="82">
        <v>1</v>
      </c>
      <c r="B6" s="33">
        <v>42894</v>
      </c>
      <c r="C6" s="83" t="s">
        <v>18</v>
      </c>
      <c r="D6" s="67">
        <v>24</v>
      </c>
      <c r="E6" s="18"/>
      <c r="F6" s="83" t="s">
        <v>19</v>
      </c>
      <c r="G6" s="84">
        <v>223389.9</v>
      </c>
      <c r="H6" s="85">
        <v>1</v>
      </c>
      <c r="I6" s="33">
        <v>43136</v>
      </c>
      <c r="J6" s="125">
        <v>223389.9</v>
      </c>
      <c r="K6" s="126" t="s">
        <v>20</v>
      </c>
      <c r="L6" s="69" t="s">
        <v>21</v>
      </c>
      <c r="M6" s="52">
        <f>G6-J6</f>
        <v>0</v>
      </c>
      <c r="N6" s="59"/>
    </row>
    <row r="7" spans="1:14" s="1" customFormat="1" ht="49.5" customHeight="1">
      <c r="A7" s="82">
        <v>2</v>
      </c>
      <c r="B7" s="38">
        <v>42998</v>
      </c>
      <c r="C7" s="86" t="s">
        <v>22</v>
      </c>
      <c r="D7" s="63">
        <v>25</v>
      </c>
      <c r="E7" s="87"/>
      <c r="F7" s="86" t="s">
        <v>23</v>
      </c>
      <c r="G7" s="40">
        <v>445000</v>
      </c>
      <c r="H7" s="85">
        <v>2</v>
      </c>
      <c r="I7" s="33">
        <v>43216</v>
      </c>
      <c r="J7" s="125">
        <v>393443</v>
      </c>
      <c r="K7" s="126" t="s">
        <v>24</v>
      </c>
      <c r="L7" s="69" t="s">
        <v>25</v>
      </c>
      <c r="M7" s="62">
        <f>G7-J7-J8</f>
        <v>0</v>
      </c>
      <c r="N7" s="59"/>
    </row>
    <row r="8" spans="1:14" s="1" customFormat="1" ht="49.5" customHeight="1">
      <c r="A8" s="88"/>
      <c r="B8" s="41"/>
      <c r="C8" s="89"/>
      <c r="D8" s="65"/>
      <c r="E8" s="90"/>
      <c r="F8" s="89"/>
      <c r="G8" s="43"/>
      <c r="H8" s="85">
        <v>3</v>
      </c>
      <c r="I8" s="33">
        <v>43218</v>
      </c>
      <c r="J8" s="125">
        <v>51557</v>
      </c>
      <c r="K8" s="126" t="s">
        <v>26</v>
      </c>
      <c r="L8" s="69" t="s">
        <v>21</v>
      </c>
      <c r="M8" s="64"/>
      <c r="N8" s="59"/>
    </row>
    <row r="9" spans="1:14" s="1" customFormat="1" ht="49.5" customHeight="1">
      <c r="A9" s="82">
        <v>3</v>
      </c>
      <c r="B9" s="33">
        <v>43090</v>
      </c>
      <c r="C9" s="83" t="s">
        <v>27</v>
      </c>
      <c r="D9" s="67">
        <v>19</v>
      </c>
      <c r="E9" s="18"/>
      <c r="F9" s="83" t="s">
        <v>28</v>
      </c>
      <c r="G9" s="84">
        <v>20000</v>
      </c>
      <c r="H9" s="85">
        <v>4</v>
      </c>
      <c r="I9" s="33">
        <v>43165</v>
      </c>
      <c r="J9" s="125">
        <v>20000</v>
      </c>
      <c r="K9" s="126" t="s">
        <v>29</v>
      </c>
      <c r="L9" s="69" t="s">
        <v>30</v>
      </c>
      <c r="M9" s="52">
        <f>G9-J9</f>
        <v>0</v>
      </c>
      <c r="N9" s="59"/>
    </row>
    <row r="10" spans="1:14" s="1" customFormat="1" ht="49.5" customHeight="1">
      <c r="A10" s="91">
        <v>4</v>
      </c>
      <c r="B10" s="92">
        <v>42692</v>
      </c>
      <c r="C10" s="83"/>
      <c r="D10" s="93">
        <v>59</v>
      </c>
      <c r="E10" s="94" t="s">
        <v>31</v>
      </c>
      <c r="F10" s="94" t="s">
        <v>32</v>
      </c>
      <c r="G10" s="84">
        <v>150000</v>
      </c>
      <c r="H10" s="85">
        <v>5</v>
      </c>
      <c r="I10" s="33">
        <v>43173</v>
      </c>
      <c r="J10" s="125">
        <v>150000</v>
      </c>
      <c r="K10" s="126" t="s">
        <v>33</v>
      </c>
      <c r="L10" s="69" t="s">
        <v>34</v>
      </c>
      <c r="M10" s="52">
        <f>G10-J10</f>
        <v>0</v>
      </c>
      <c r="N10" s="59"/>
    </row>
    <row r="11" spans="1:14" s="1" customFormat="1" ht="49.5" customHeight="1">
      <c r="A11" s="95">
        <v>5</v>
      </c>
      <c r="B11" s="96">
        <v>42702</v>
      </c>
      <c r="C11" s="83"/>
      <c r="D11" s="97">
        <v>85</v>
      </c>
      <c r="E11" s="98" t="s">
        <v>35</v>
      </c>
      <c r="F11" s="98" t="s">
        <v>36</v>
      </c>
      <c r="G11" s="84">
        <v>50000</v>
      </c>
      <c r="H11" s="85">
        <v>6</v>
      </c>
      <c r="I11" s="33">
        <v>43185</v>
      </c>
      <c r="J11" s="125">
        <v>50000</v>
      </c>
      <c r="K11" s="126" t="s">
        <v>26</v>
      </c>
      <c r="L11" s="69" t="s">
        <v>34</v>
      </c>
      <c r="M11" s="52">
        <f>G11-J11</f>
        <v>0</v>
      </c>
      <c r="N11" s="59"/>
    </row>
    <row r="12" spans="1:14" s="1" customFormat="1" ht="49.5" customHeight="1">
      <c r="A12" s="99">
        <v>6</v>
      </c>
      <c r="B12" s="38">
        <v>42915</v>
      </c>
      <c r="C12" s="86"/>
      <c r="D12" s="87"/>
      <c r="E12" s="86" t="s">
        <v>37</v>
      </c>
      <c r="F12" s="86" t="s">
        <v>38</v>
      </c>
      <c r="G12" s="40">
        <v>30000</v>
      </c>
      <c r="H12" s="85">
        <v>7</v>
      </c>
      <c r="I12" s="33">
        <v>43165</v>
      </c>
      <c r="J12" s="125">
        <v>10000</v>
      </c>
      <c r="K12" s="126" t="s">
        <v>29</v>
      </c>
      <c r="L12" s="69" t="s">
        <v>30</v>
      </c>
      <c r="M12" s="62">
        <f>G12-J12-J13-J14-J15-J16-J17</f>
        <v>0</v>
      </c>
      <c r="N12" s="127"/>
    </row>
    <row r="13" spans="1:14" s="1" customFormat="1" ht="49.5" customHeight="1">
      <c r="A13" s="100"/>
      <c r="B13" s="101"/>
      <c r="C13" s="102"/>
      <c r="D13" s="103"/>
      <c r="E13" s="102"/>
      <c r="F13" s="102"/>
      <c r="G13" s="104"/>
      <c r="H13" s="85">
        <v>8</v>
      </c>
      <c r="I13" s="33">
        <v>43264</v>
      </c>
      <c r="J13" s="125">
        <v>3050</v>
      </c>
      <c r="K13" s="126" t="s">
        <v>39</v>
      </c>
      <c r="L13" s="69" t="s">
        <v>40</v>
      </c>
      <c r="M13" s="128"/>
      <c r="N13" s="127"/>
    </row>
    <row r="14" spans="1:14" s="1" customFormat="1" ht="49.5" customHeight="1">
      <c r="A14" s="100"/>
      <c r="B14" s="101"/>
      <c r="C14" s="102"/>
      <c r="D14" s="103"/>
      <c r="E14" s="102"/>
      <c r="F14" s="102"/>
      <c r="G14" s="104"/>
      <c r="H14" s="85">
        <v>9</v>
      </c>
      <c r="I14" s="33">
        <v>43286</v>
      </c>
      <c r="J14" s="125">
        <v>10000</v>
      </c>
      <c r="K14" s="126" t="s">
        <v>41</v>
      </c>
      <c r="L14" s="69" t="s">
        <v>42</v>
      </c>
      <c r="M14" s="128"/>
      <c r="N14" s="127"/>
    </row>
    <row r="15" spans="1:14" s="1" customFormat="1" ht="49.5" customHeight="1">
      <c r="A15" s="100"/>
      <c r="B15" s="101"/>
      <c r="C15" s="102"/>
      <c r="D15" s="103"/>
      <c r="E15" s="102"/>
      <c r="F15" s="102"/>
      <c r="G15" s="104"/>
      <c r="H15" s="85">
        <v>10</v>
      </c>
      <c r="I15" s="33">
        <v>43286</v>
      </c>
      <c r="J15" s="125">
        <v>4816.06</v>
      </c>
      <c r="K15" s="126" t="s">
        <v>43</v>
      </c>
      <c r="L15" s="69" t="s">
        <v>42</v>
      </c>
      <c r="M15" s="128"/>
      <c r="N15" s="127"/>
    </row>
    <row r="16" spans="1:14" s="1" customFormat="1" ht="49.5" customHeight="1">
      <c r="A16" s="100"/>
      <c r="B16" s="101"/>
      <c r="C16" s="102"/>
      <c r="D16" s="103"/>
      <c r="E16" s="102"/>
      <c r="F16" s="102"/>
      <c r="G16" s="104"/>
      <c r="H16" s="85">
        <v>11</v>
      </c>
      <c r="I16" s="33">
        <v>43371</v>
      </c>
      <c r="J16" s="125">
        <v>1077.94</v>
      </c>
      <c r="K16" s="126" t="s">
        <v>44</v>
      </c>
      <c r="L16" s="69" t="s">
        <v>45</v>
      </c>
      <c r="M16" s="128"/>
      <c r="N16" s="129" t="s">
        <v>46</v>
      </c>
    </row>
    <row r="17" spans="1:14" s="1" customFormat="1" ht="49.5" customHeight="1">
      <c r="A17" s="105"/>
      <c r="B17" s="41"/>
      <c r="C17" s="89"/>
      <c r="D17" s="90"/>
      <c r="E17" s="89"/>
      <c r="F17" s="89"/>
      <c r="G17" s="43"/>
      <c r="H17" s="85">
        <v>12</v>
      </c>
      <c r="I17" s="33">
        <v>43371</v>
      </c>
      <c r="J17" s="125">
        <v>1056</v>
      </c>
      <c r="K17" s="126" t="s">
        <v>47</v>
      </c>
      <c r="L17" s="69" t="s">
        <v>45</v>
      </c>
      <c r="M17" s="64"/>
      <c r="N17" s="127"/>
    </row>
    <row r="18" spans="1:14" s="1" customFormat="1" ht="49.5" customHeight="1">
      <c r="A18" s="99">
        <v>7</v>
      </c>
      <c r="B18" s="38">
        <v>43049</v>
      </c>
      <c r="C18" s="86"/>
      <c r="D18" s="87"/>
      <c r="E18" s="86" t="s">
        <v>35</v>
      </c>
      <c r="F18" s="86" t="s">
        <v>48</v>
      </c>
      <c r="G18" s="40">
        <v>682000</v>
      </c>
      <c r="H18" s="85">
        <v>13</v>
      </c>
      <c r="I18" s="33">
        <v>43145</v>
      </c>
      <c r="J18" s="125">
        <v>383500</v>
      </c>
      <c r="K18" s="126" t="s">
        <v>49</v>
      </c>
      <c r="L18" s="69" t="s">
        <v>50</v>
      </c>
      <c r="M18" s="62">
        <f>G18-J18-J19-J20</f>
        <v>0</v>
      </c>
      <c r="N18" s="59"/>
    </row>
    <row r="19" spans="1:14" s="1" customFormat="1" ht="49.5" customHeight="1">
      <c r="A19" s="100"/>
      <c r="B19" s="101"/>
      <c r="C19" s="102"/>
      <c r="D19" s="103"/>
      <c r="E19" s="102"/>
      <c r="F19" s="102"/>
      <c r="G19" s="104"/>
      <c r="H19" s="85">
        <v>14</v>
      </c>
      <c r="I19" s="33">
        <v>43199</v>
      </c>
      <c r="J19" s="125">
        <v>200500</v>
      </c>
      <c r="K19" s="126" t="s">
        <v>51</v>
      </c>
      <c r="L19" s="69" t="s">
        <v>50</v>
      </c>
      <c r="M19" s="128"/>
      <c r="N19" s="59"/>
    </row>
    <row r="20" spans="1:14" s="1" customFormat="1" ht="49.5" customHeight="1">
      <c r="A20" s="105"/>
      <c r="B20" s="41"/>
      <c r="C20" s="89"/>
      <c r="D20" s="90"/>
      <c r="E20" s="89"/>
      <c r="F20" s="89"/>
      <c r="G20" s="43"/>
      <c r="H20" s="85">
        <v>15</v>
      </c>
      <c r="I20" s="24">
        <v>43447</v>
      </c>
      <c r="J20" s="37">
        <v>98000</v>
      </c>
      <c r="K20" s="126" t="s">
        <v>52</v>
      </c>
      <c r="L20" s="34" t="s">
        <v>50</v>
      </c>
      <c r="M20" s="64"/>
      <c r="N20" s="56" t="s">
        <v>53</v>
      </c>
    </row>
    <row r="21" spans="1:14" ht="64.5" customHeight="1">
      <c r="A21" s="106">
        <v>8</v>
      </c>
      <c r="B21" s="107">
        <v>43132</v>
      </c>
      <c r="C21" s="108"/>
      <c r="D21" s="32">
        <v>3</v>
      </c>
      <c r="E21" s="32" t="s">
        <v>35</v>
      </c>
      <c r="F21" s="108" t="s">
        <v>54</v>
      </c>
      <c r="G21" s="109">
        <v>730000</v>
      </c>
      <c r="H21" s="85">
        <v>16</v>
      </c>
      <c r="I21" s="33">
        <v>43145</v>
      </c>
      <c r="J21" s="84">
        <v>6000</v>
      </c>
      <c r="K21" s="68" t="s">
        <v>55</v>
      </c>
      <c r="L21" s="69" t="s">
        <v>50</v>
      </c>
      <c r="M21" s="52">
        <f>G21-J21-J22-J23-J24</f>
        <v>0</v>
      </c>
      <c r="N21" s="56"/>
    </row>
    <row r="22" spans="1:14" ht="64.5" customHeight="1">
      <c r="A22" s="110"/>
      <c r="B22" s="107"/>
      <c r="C22" s="108"/>
      <c r="D22" s="32"/>
      <c r="E22" s="32"/>
      <c r="F22" s="108"/>
      <c r="G22" s="109"/>
      <c r="H22" s="85">
        <v>17</v>
      </c>
      <c r="I22" s="33">
        <v>43145</v>
      </c>
      <c r="J22" s="84">
        <v>199500</v>
      </c>
      <c r="K22" s="68" t="s">
        <v>56</v>
      </c>
      <c r="L22" s="69" t="s">
        <v>50</v>
      </c>
      <c r="M22" s="52"/>
      <c r="N22" s="56"/>
    </row>
    <row r="23" spans="1:14" ht="39.75" customHeight="1">
      <c r="A23" s="110"/>
      <c r="B23" s="107"/>
      <c r="C23" s="108"/>
      <c r="D23" s="32"/>
      <c r="E23" s="32"/>
      <c r="F23" s="108"/>
      <c r="G23" s="109"/>
      <c r="H23" s="85">
        <v>18</v>
      </c>
      <c r="I23" s="33">
        <v>43199</v>
      </c>
      <c r="J23" s="84">
        <v>118300</v>
      </c>
      <c r="K23" s="68" t="s">
        <v>57</v>
      </c>
      <c r="L23" s="69" t="s">
        <v>50</v>
      </c>
      <c r="M23" s="52"/>
      <c r="N23" s="56"/>
    </row>
    <row r="24" spans="1:14" ht="39.75" customHeight="1">
      <c r="A24" s="111"/>
      <c r="B24" s="107"/>
      <c r="C24" s="108"/>
      <c r="D24" s="32"/>
      <c r="E24" s="32"/>
      <c r="F24" s="108"/>
      <c r="G24" s="109"/>
      <c r="H24" s="85">
        <v>19</v>
      </c>
      <c r="I24" s="24">
        <v>43447</v>
      </c>
      <c r="J24" s="37">
        <v>406200</v>
      </c>
      <c r="K24" s="126" t="s">
        <v>58</v>
      </c>
      <c r="L24" s="34" t="s">
        <v>50</v>
      </c>
      <c r="M24" s="52"/>
      <c r="N24" s="129" t="s">
        <v>59</v>
      </c>
    </row>
    <row r="25" spans="1:14" ht="45" customHeight="1">
      <c r="A25" s="112">
        <v>9</v>
      </c>
      <c r="B25" s="53">
        <v>43132</v>
      </c>
      <c r="C25" s="108"/>
      <c r="D25" s="32">
        <v>4</v>
      </c>
      <c r="E25" s="32" t="s">
        <v>35</v>
      </c>
      <c r="F25" s="108" t="s">
        <v>60</v>
      </c>
      <c r="G25" s="109">
        <v>1908000</v>
      </c>
      <c r="H25" s="85">
        <v>20</v>
      </c>
      <c r="I25" s="33">
        <v>43139</v>
      </c>
      <c r="J25" s="84">
        <v>1908000</v>
      </c>
      <c r="K25" s="68" t="s">
        <v>61</v>
      </c>
      <c r="L25" s="69" t="s">
        <v>50</v>
      </c>
      <c r="M25" s="52">
        <v>0</v>
      </c>
      <c r="N25" s="130"/>
    </row>
    <row r="26" spans="1:14" ht="39.75" customHeight="1">
      <c r="A26" s="112">
        <v>10</v>
      </c>
      <c r="B26" s="53">
        <v>43138</v>
      </c>
      <c r="C26" s="108"/>
      <c r="D26" s="32">
        <v>35</v>
      </c>
      <c r="E26" s="32" t="s">
        <v>35</v>
      </c>
      <c r="F26" s="108" t="s">
        <v>62</v>
      </c>
      <c r="G26" s="109">
        <v>2284000</v>
      </c>
      <c r="H26" s="85">
        <v>21</v>
      </c>
      <c r="I26" s="33">
        <v>43167</v>
      </c>
      <c r="J26" s="84">
        <v>1700500</v>
      </c>
      <c r="K26" s="68" t="s">
        <v>63</v>
      </c>
      <c r="L26" s="69" t="s">
        <v>64</v>
      </c>
      <c r="M26" s="52">
        <v>0</v>
      </c>
      <c r="N26" s="56"/>
    </row>
    <row r="27" spans="1:14" ht="39.75" customHeight="1">
      <c r="A27" s="112"/>
      <c r="B27" s="53"/>
      <c r="C27" s="108"/>
      <c r="D27" s="32"/>
      <c r="E27" s="32"/>
      <c r="F27" s="108"/>
      <c r="G27" s="109"/>
      <c r="H27" s="85">
        <v>22</v>
      </c>
      <c r="I27" s="33">
        <v>43227</v>
      </c>
      <c r="J27" s="84">
        <v>583500</v>
      </c>
      <c r="K27" s="68" t="s">
        <v>65</v>
      </c>
      <c r="L27" s="69" t="s">
        <v>64</v>
      </c>
      <c r="M27" s="52"/>
      <c r="N27" s="56"/>
    </row>
    <row r="28" spans="1:14" ht="39.75" customHeight="1">
      <c r="A28" s="112">
        <v>11</v>
      </c>
      <c r="B28" s="53">
        <v>43166</v>
      </c>
      <c r="C28" s="108"/>
      <c r="D28" s="32">
        <v>38</v>
      </c>
      <c r="E28" s="32" t="s">
        <v>35</v>
      </c>
      <c r="F28" s="108" t="s">
        <v>66</v>
      </c>
      <c r="G28" s="109">
        <v>2365000</v>
      </c>
      <c r="H28" s="85">
        <v>23</v>
      </c>
      <c r="I28" s="53">
        <v>43228</v>
      </c>
      <c r="J28" s="84">
        <v>2365000</v>
      </c>
      <c r="K28" s="68" t="s">
        <v>67</v>
      </c>
      <c r="L28" s="69" t="s">
        <v>35</v>
      </c>
      <c r="M28" s="52">
        <f>G28-J28</f>
        <v>0</v>
      </c>
      <c r="N28" s="56"/>
    </row>
    <row r="29" spans="1:14" ht="39.75" customHeight="1">
      <c r="A29" s="106">
        <v>12</v>
      </c>
      <c r="B29" s="113">
        <v>43167</v>
      </c>
      <c r="C29" s="114"/>
      <c r="D29" s="23">
        <v>34</v>
      </c>
      <c r="E29" s="23" t="s">
        <v>35</v>
      </c>
      <c r="F29" s="114" t="s">
        <v>68</v>
      </c>
      <c r="G29" s="115">
        <v>40000</v>
      </c>
      <c r="H29" s="85">
        <v>24</v>
      </c>
      <c r="I29" s="24">
        <v>43440</v>
      </c>
      <c r="J29" s="37">
        <v>1600</v>
      </c>
      <c r="K29" s="61" t="s">
        <v>69</v>
      </c>
      <c r="L29" s="34" t="s">
        <v>70</v>
      </c>
      <c r="M29" s="62">
        <f>G29-J31-J30-J29</f>
        <v>26900</v>
      </c>
      <c r="N29" s="56"/>
    </row>
    <row r="30" spans="1:14" ht="39.75" customHeight="1">
      <c r="A30" s="110"/>
      <c r="B30" s="116"/>
      <c r="C30" s="117"/>
      <c r="D30" s="118"/>
      <c r="E30" s="118"/>
      <c r="F30" s="117"/>
      <c r="G30" s="119"/>
      <c r="H30" s="85">
        <v>25</v>
      </c>
      <c r="I30" s="24">
        <v>43443</v>
      </c>
      <c r="J30" s="37">
        <v>10000</v>
      </c>
      <c r="K30" s="61" t="s">
        <v>71</v>
      </c>
      <c r="L30" s="34" t="s">
        <v>70</v>
      </c>
      <c r="M30" s="128"/>
      <c r="N30" s="56"/>
    </row>
    <row r="31" spans="1:14" ht="39.75" customHeight="1">
      <c r="A31" s="111"/>
      <c r="B31" s="120"/>
      <c r="C31" s="121"/>
      <c r="D31" s="28"/>
      <c r="E31" s="28"/>
      <c r="F31" s="121"/>
      <c r="G31" s="122"/>
      <c r="H31" s="85">
        <v>26</v>
      </c>
      <c r="I31" s="24">
        <v>43446</v>
      </c>
      <c r="J31" s="37">
        <v>1500</v>
      </c>
      <c r="K31" s="126" t="s">
        <v>72</v>
      </c>
      <c r="L31" s="34" t="s">
        <v>73</v>
      </c>
      <c r="M31" s="64"/>
      <c r="N31" s="56"/>
    </row>
    <row r="32" spans="1:14" ht="39.75" customHeight="1">
      <c r="A32" s="112">
        <v>13</v>
      </c>
      <c r="B32" s="53">
        <v>43173</v>
      </c>
      <c r="C32" s="108"/>
      <c r="D32" s="32">
        <v>56</v>
      </c>
      <c r="E32" s="32" t="s">
        <v>35</v>
      </c>
      <c r="F32" s="108" t="s">
        <v>74</v>
      </c>
      <c r="G32" s="109">
        <v>1020600</v>
      </c>
      <c r="H32" s="85">
        <v>27</v>
      </c>
      <c r="I32" s="53">
        <v>43210</v>
      </c>
      <c r="J32" s="84">
        <v>960000</v>
      </c>
      <c r="K32" s="68" t="s">
        <v>75</v>
      </c>
      <c r="L32" s="69" t="s">
        <v>50</v>
      </c>
      <c r="M32" s="52">
        <f>G32-J32-J33</f>
        <v>0</v>
      </c>
      <c r="N32" s="56"/>
    </row>
    <row r="33" spans="1:14" ht="39.75" customHeight="1">
      <c r="A33" s="112"/>
      <c r="B33" s="53"/>
      <c r="C33" s="108"/>
      <c r="D33" s="32"/>
      <c r="E33" s="32"/>
      <c r="F33" s="108"/>
      <c r="G33" s="109"/>
      <c r="H33" s="85">
        <v>28</v>
      </c>
      <c r="I33" s="33">
        <v>43371</v>
      </c>
      <c r="J33" s="84">
        <v>60600</v>
      </c>
      <c r="K33" s="126" t="s">
        <v>76</v>
      </c>
      <c r="L33" s="69" t="s">
        <v>50</v>
      </c>
      <c r="M33" s="52"/>
      <c r="N33" s="56" t="s">
        <v>77</v>
      </c>
    </row>
    <row r="34" spans="1:14" ht="39.75" customHeight="1">
      <c r="A34" s="112">
        <v>14</v>
      </c>
      <c r="B34" s="53">
        <v>43201</v>
      </c>
      <c r="C34" s="108"/>
      <c r="D34" s="32">
        <v>24</v>
      </c>
      <c r="E34" s="32" t="s">
        <v>35</v>
      </c>
      <c r="F34" s="108" t="s">
        <v>78</v>
      </c>
      <c r="G34" s="109">
        <v>200000</v>
      </c>
      <c r="H34" s="85">
        <v>29</v>
      </c>
      <c r="I34" s="24">
        <v>43447</v>
      </c>
      <c r="J34" s="37">
        <v>200000</v>
      </c>
      <c r="K34" s="126" t="s">
        <v>52</v>
      </c>
      <c r="L34" s="34" t="s">
        <v>50</v>
      </c>
      <c r="M34" s="52">
        <f>G34-J34</f>
        <v>0</v>
      </c>
      <c r="N34" s="56" t="s">
        <v>79</v>
      </c>
    </row>
    <row r="35" spans="1:14" ht="39.75" customHeight="1">
      <c r="A35" s="112">
        <v>15</v>
      </c>
      <c r="B35" s="53">
        <v>43207</v>
      </c>
      <c r="C35" s="108"/>
      <c r="D35" s="32">
        <v>35</v>
      </c>
      <c r="E35" s="32" t="s">
        <v>35</v>
      </c>
      <c r="F35" s="108" t="s">
        <v>80</v>
      </c>
      <c r="G35" s="109">
        <v>900000</v>
      </c>
      <c r="H35" s="85">
        <v>30</v>
      </c>
      <c r="I35" s="53">
        <v>43243</v>
      </c>
      <c r="J35" s="84">
        <v>900000</v>
      </c>
      <c r="K35" s="68" t="s">
        <v>81</v>
      </c>
      <c r="L35" s="69" t="s">
        <v>50</v>
      </c>
      <c r="M35" s="52">
        <f>G35-J35</f>
        <v>0</v>
      </c>
      <c r="N35" s="56" t="s">
        <v>82</v>
      </c>
    </row>
    <row r="36" spans="1:14" ht="39.75" customHeight="1">
      <c r="A36" s="106">
        <v>16</v>
      </c>
      <c r="B36" s="113">
        <v>43234</v>
      </c>
      <c r="C36" s="114"/>
      <c r="D36" s="23">
        <v>10</v>
      </c>
      <c r="E36" s="23" t="s">
        <v>35</v>
      </c>
      <c r="F36" s="114" t="s">
        <v>83</v>
      </c>
      <c r="G36" s="115">
        <v>2466000</v>
      </c>
      <c r="H36" s="85">
        <v>31</v>
      </c>
      <c r="I36" s="53">
        <v>43243</v>
      </c>
      <c r="J36" s="84">
        <v>2100000</v>
      </c>
      <c r="K36" s="68" t="s">
        <v>81</v>
      </c>
      <c r="L36" s="69" t="s">
        <v>50</v>
      </c>
      <c r="M36" s="62">
        <f>G36-J36-J37-J38</f>
        <v>0</v>
      </c>
      <c r="N36" s="56"/>
    </row>
    <row r="37" spans="1:14" ht="39.75" customHeight="1">
      <c r="A37" s="110"/>
      <c r="B37" s="116"/>
      <c r="C37" s="117"/>
      <c r="D37" s="118"/>
      <c r="E37" s="118"/>
      <c r="F37" s="117"/>
      <c r="G37" s="119"/>
      <c r="H37" s="85">
        <v>32</v>
      </c>
      <c r="I37" s="33">
        <v>43371</v>
      </c>
      <c r="J37" s="84">
        <v>29400</v>
      </c>
      <c r="K37" s="126" t="s">
        <v>76</v>
      </c>
      <c r="L37" s="69" t="s">
        <v>50</v>
      </c>
      <c r="M37" s="128"/>
      <c r="N37" s="56" t="s">
        <v>84</v>
      </c>
    </row>
    <row r="38" spans="1:14" ht="73.5" customHeight="1">
      <c r="A38" s="111"/>
      <c r="B38" s="120"/>
      <c r="C38" s="121"/>
      <c r="D38" s="28"/>
      <c r="E38" s="28"/>
      <c r="F38" s="121"/>
      <c r="G38" s="122"/>
      <c r="H38" s="85">
        <v>33</v>
      </c>
      <c r="I38" s="33">
        <v>43384</v>
      </c>
      <c r="J38" s="84">
        <v>336600</v>
      </c>
      <c r="K38" s="126" t="s">
        <v>85</v>
      </c>
      <c r="L38" s="69" t="s">
        <v>50</v>
      </c>
      <c r="M38" s="64"/>
      <c r="N38" s="56" t="s">
        <v>86</v>
      </c>
    </row>
    <row r="39" spans="1:14" ht="39.75" customHeight="1">
      <c r="A39" s="112">
        <v>17</v>
      </c>
      <c r="B39" s="53">
        <v>43237</v>
      </c>
      <c r="C39" s="108"/>
      <c r="D39" s="32">
        <v>32</v>
      </c>
      <c r="E39" s="32" t="s">
        <v>35</v>
      </c>
      <c r="F39" s="108" t="s">
        <v>87</v>
      </c>
      <c r="G39" s="109">
        <v>2365000</v>
      </c>
      <c r="H39" s="85">
        <v>34</v>
      </c>
      <c r="I39" s="53">
        <v>43251</v>
      </c>
      <c r="J39" s="84">
        <v>615249.64</v>
      </c>
      <c r="K39" s="68" t="s">
        <v>88</v>
      </c>
      <c r="L39" s="69" t="s">
        <v>64</v>
      </c>
      <c r="M39" s="52">
        <f>G39-J39-J40-J41-J42</f>
        <v>0</v>
      </c>
      <c r="N39" s="56"/>
    </row>
    <row r="40" spans="1:14" ht="39.75" customHeight="1">
      <c r="A40" s="112"/>
      <c r="B40" s="53"/>
      <c r="C40" s="108"/>
      <c r="D40" s="32"/>
      <c r="E40" s="32"/>
      <c r="F40" s="108"/>
      <c r="G40" s="109"/>
      <c r="H40" s="85">
        <v>35</v>
      </c>
      <c r="I40" s="33">
        <v>43270</v>
      </c>
      <c r="J40" s="84">
        <v>1000000</v>
      </c>
      <c r="K40" s="68" t="s">
        <v>89</v>
      </c>
      <c r="L40" s="69" t="s">
        <v>64</v>
      </c>
      <c r="M40" s="52"/>
      <c r="N40" s="56"/>
    </row>
    <row r="41" spans="1:14" ht="39.75" customHeight="1">
      <c r="A41" s="112"/>
      <c r="B41" s="53"/>
      <c r="C41" s="108"/>
      <c r="D41" s="32"/>
      <c r="E41" s="32"/>
      <c r="F41" s="108"/>
      <c r="G41" s="109"/>
      <c r="H41" s="85">
        <v>36</v>
      </c>
      <c r="I41" s="24">
        <v>43446</v>
      </c>
      <c r="J41" s="37">
        <v>71155.74</v>
      </c>
      <c r="K41" s="61" t="s">
        <v>90</v>
      </c>
      <c r="L41" s="34" t="s">
        <v>91</v>
      </c>
      <c r="M41" s="52"/>
      <c r="N41" s="56"/>
    </row>
    <row r="42" spans="1:14" ht="39.75" customHeight="1">
      <c r="A42" s="112"/>
      <c r="B42" s="53"/>
      <c r="C42" s="108"/>
      <c r="D42" s="32"/>
      <c r="E42" s="32"/>
      <c r="F42" s="108"/>
      <c r="G42" s="109"/>
      <c r="H42" s="85">
        <v>37</v>
      </c>
      <c r="I42" s="53">
        <v>43448</v>
      </c>
      <c r="J42" s="37">
        <v>678594.62</v>
      </c>
      <c r="K42" s="61" t="s">
        <v>92</v>
      </c>
      <c r="L42" s="34" t="s">
        <v>64</v>
      </c>
      <c r="M42" s="52"/>
      <c r="N42" s="56"/>
    </row>
    <row r="43" spans="1:14" ht="39.75" customHeight="1">
      <c r="A43" s="112">
        <v>18</v>
      </c>
      <c r="B43" s="53">
        <v>43250</v>
      </c>
      <c r="C43" s="108"/>
      <c r="D43" s="32">
        <v>62</v>
      </c>
      <c r="E43" s="32" t="s">
        <v>35</v>
      </c>
      <c r="F43" s="108" t="s">
        <v>93</v>
      </c>
      <c r="G43" s="109">
        <v>1849200</v>
      </c>
      <c r="H43" s="85">
        <v>38</v>
      </c>
      <c r="I43" s="53">
        <v>43252</v>
      </c>
      <c r="J43" s="84">
        <v>1849200</v>
      </c>
      <c r="K43" s="68" t="s">
        <v>94</v>
      </c>
      <c r="L43" s="69" t="s">
        <v>95</v>
      </c>
      <c r="M43" s="52">
        <f>G43-J43</f>
        <v>0</v>
      </c>
      <c r="N43" s="56"/>
    </row>
    <row r="44" spans="1:14" s="1" customFormat="1" ht="39.75" customHeight="1">
      <c r="A44" s="112">
        <v>19</v>
      </c>
      <c r="B44" s="53">
        <v>43132</v>
      </c>
      <c r="C44" s="108" t="s">
        <v>96</v>
      </c>
      <c r="D44" s="32">
        <v>1</v>
      </c>
      <c r="E44" s="32"/>
      <c r="F44" s="108" t="s">
        <v>97</v>
      </c>
      <c r="G44" s="109">
        <v>1955000</v>
      </c>
      <c r="H44" s="85">
        <v>39</v>
      </c>
      <c r="I44" s="33">
        <v>43136</v>
      </c>
      <c r="J44" s="84">
        <v>450000</v>
      </c>
      <c r="K44" s="68" t="s">
        <v>98</v>
      </c>
      <c r="L44" s="69" t="s">
        <v>50</v>
      </c>
      <c r="M44" s="52">
        <f>G44-J44-J45-J46-J47-J48-J49-J50-J51-J52-J53-J54</f>
        <v>0</v>
      </c>
      <c r="N44" s="130"/>
    </row>
    <row r="45" spans="1:14" s="1" customFormat="1" ht="39.75" customHeight="1">
      <c r="A45" s="112"/>
      <c r="B45" s="53"/>
      <c r="C45" s="108"/>
      <c r="D45" s="32"/>
      <c r="E45" s="32"/>
      <c r="F45" s="108"/>
      <c r="G45" s="109"/>
      <c r="H45" s="85">
        <v>40</v>
      </c>
      <c r="I45" s="33">
        <v>43136</v>
      </c>
      <c r="J45" s="84">
        <v>342000</v>
      </c>
      <c r="K45" s="68" t="s">
        <v>99</v>
      </c>
      <c r="L45" s="69" t="s">
        <v>50</v>
      </c>
      <c r="M45" s="52"/>
      <c r="N45" s="130"/>
    </row>
    <row r="46" spans="1:14" s="1" customFormat="1" ht="39.75" customHeight="1">
      <c r="A46" s="112"/>
      <c r="B46" s="53"/>
      <c r="C46" s="108"/>
      <c r="D46" s="32"/>
      <c r="E46" s="32"/>
      <c r="F46" s="108"/>
      <c r="G46" s="109"/>
      <c r="H46" s="85">
        <v>41</v>
      </c>
      <c r="I46" s="33">
        <v>43248</v>
      </c>
      <c r="J46" s="84">
        <v>90000</v>
      </c>
      <c r="K46" s="68" t="s">
        <v>100</v>
      </c>
      <c r="L46" s="69" t="s">
        <v>50</v>
      </c>
      <c r="M46" s="52"/>
      <c r="N46" s="130"/>
    </row>
    <row r="47" spans="1:14" s="1" customFormat="1" ht="39.75" customHeight="1">
      <c r="A47" s="112"/>
      <c r="B47" s="53"/>
      <c r="C47" s="108"/>
      <c r="D47" s="32"/>
      <c r="E47" s="32"/>
      <c r="F47" s="108"/>
      <c r="G47" s="109"/>
      <c r="H47" s="85">
        <v>42</v>
      </c>
      <c r="I47" s="33">
        <v>43262</v>
      </c>
      <c r="J47" s="84">
        <v>162000</v>
      </c>
      <c r="K47" s="68" t="s">
        <v>101</v>
      </c>
      <c r="L47" s="69" t="s">
        <v>50</v>
      </c>
      <c r="M47" s="52"/>
      <c r="N47" s="130"/>
    </row>
    <row r="48" spans="1:14" s="1" customFormat="1" ht="39.75" customHeight="1">
      <c r="A48" s="112"/>
      <c r="B48" s="53"/>
      <c r="C48" s="108"/>
      <c r="D48" s="32"/>
      <c r="E48" s="32"/>
      <c r="F48" s="108"/>
      <c r="G48" s="109"/>
      <c r="H48" s="85">
        <v>43</v>
      </c>
      <c r="I48" s="33">
        <v>43270</v>
      </c>
      <c r="J48" s="84">
        <v>98000</v>
      </c>
      <c r="K48" s="68" t="s">
        <v>102</v>
      </c>
      <c r="L48" s="69" t="s">
        <v>50</v>
      </c>
      <c r="M48" s="52"/>
      <c r="N48" s="130"/>
    </row>
    <row r="49" spans="1:14" s="1" customFormat="1" ht="39.75" customHeight="1">
      <c r="A49" s="112"/>
      <c r="B49" s="53"/>
      <c r="C49" s="108"/>
      <c r="D49" s="32"/>
      <c r="E49" s="32"/>
      <c r="F49" s="108"/>
      <c r="G49" s="109"/>
      <c r="H49" s="85">
        <v>44</v>
      </c>
      <c r="I49" s="33">
        <v>43290</v>
      </c>
      <c r="J49" s="84">
        <v>170000</v>
      </c>
      <c r="K49" s="126" t="s">
        <v>102</v>
      </c>
      <c r="L49" s="69" t="s">
        <v>50</v>
      </c>
      <c r="M49" s="52"/>
      <c r="N49" s="130"/>
    </row>
    <row r="50" spans="1:14" s="1" customFormat="1" ht="39.75" customHeight="1">
      <c r="A50" s="112"/>
      <c r="B50" s="53"/>
      <c r="C50" s="108"/>
      <c r="D50" s="32"/>
      <c r="E50" s="32"/>
      <c r="F50" s="108"/>
      <c r="G50" s="109"/>
      <c r="H50" s="85">
        <v>45</v>
      </c>
      <c r="I50" s="33">
        <v>43332</v>
      </c>
      <c r="J50" s="84">
        <v>268000</v>
      </c>
      <c r="K50" s="131" t="s">
        <v>103</v>
      </c>
      <c r="L50" s="108" t="s">
        <v>50</v>
      </c>
      <c r="M50" s="52"/>
      <c r="N50" s="130"/>
    </row>
    <row r="51" spans="1:14" s="1" customFormat="1" ht="39.75" customHeight="1">
      <c r="A51" s="112"/>
      <c r="B51" s="53"/>
      <c r="C51" s="108"/>
      <c r="D51" s="32"/>
      <c r="E51" s="32"/>
      <c r="F51" s="108"/>
      <c r="G51" s="109"/>
      <c r="H51" s="85">
        <v>46</v>
      </c>
      <c r="I51" s="33">
        <v>43332</v>
      </c>
      <c r="J51" s="84">
        <v>20000</v>
      </c>
      <c r="K51" s="131" t="s">
        <v>104</v>
      </c>
      <c r="L51" s="108" t="s">
        <v>105</v>
      </c>
      <c r="M51" s="52"/>
      <c r="N51" s="130"/>
    </row>
    <row r="52" spans="1:14" s="1" customFormat="1" ht="39.75" customHeight="1">
      <c r="A52" s="112"/>
      <c r="B52" s="53"/>
      <c r="C52" s="108"/>
      <c r="D52" s="32"/>
      <c r="E52" s="32"/>
      <c r="F52" s="108"/>
      <c r="G52" s="109"/>
      <c r="H52" s="85">
        <v>47</v>
      </c>
      <c r="I52" s="33">
        <v>43348</v>
      </c>
      <c r="J52" s="84">
        <v>137000</v>
      </c>
      <c r="K52" s="126" t="s">
        <v>106</v>
      </c>
      <c r="L52" s="69" t="s">
        <v>50</v>
      </c>
      <c r="M52" s="52"/>
      <c r="N52" s="130"/>
    </row>
    <row r="53" spans="1:14" s="1" customFormat="1" ht="39.75" customHeight="1">
      <c r="A53" s="112"/>
      <c r="B53" s="53"/>
      <c r="C53" s="108"/>
      <c r="D53" s="32"/>
      <c r="E53" s="32"/>
      <c r="F53" s="108"/>
      <c r="G53" s="109"/>
      <c r="H53" s="85">
        <v>48</v>
      </c>
      <c r="I53" s="24">
        <v>43448</v>
      </c>
      <c r="J53" s="37">
        <v>165500</v>
      </c>
      <c r="K53" s="61" t="s">
        <v>107</v>
      </c>
      <c r="L53" s="34" t="s">
        <v>50</v>
      </c>
      <c r="M53" s="52"/>
      <c r="N53" s="130"/>
    </row>
    <row r="54" spans="1:14" s="1" customFormat="1" ht="39.75" customHeight="1">
      <c r="A54" s="112"/>
      <c r="B54" s="53"/>
      <c r="C54" s="108"/>
      <c r="D54" s="32"/>
      <c r="E54" s="32"/>
      <c r="F54" s="108"/>
      <c r="G54" s="109"/>
      <c r="H54" s="85">
        <v>49</v>
      </c>
      <c r="I54" s="24">
        <v>43444</v>
      </c>
      <c r="J54" s="37">
        <v>52500</v>
      </c>
      <c r="K54" s="61" t="s">
        <v>108</v>
      </c>
      <c r="L54" s="34" t="s">
        <v>30</v>
      </c>
      <c r="M54" s="52"/>
      <c r="N54" s="130"/>
    </row>
    <row r="55" spans="1:14" s="1" customFormat="1" ht="39.75" customHeight="1">
      <c r="A55" s="106">
        <v>20</v>
      </c>
      <c r="B55" s="113">
        <v>43158</v>
      </c>
      <c r="C55" s="114" t="s">
        <v>109</v>
      </c>
      <c r="D55" s="23">
        <v>70</v>
      </c>
      <c r="E55" s="23"/>
      <c r="F55" s="114" t="s">
        <v>110</v>
      </c>
      <c r="G55" s="115">
        <v>353800</v>
      </c>
      <c r="H55" s="85">
        <v>50</v>
      </c>
      <c r="I55" s="41">
        <v>43209</v>
      </c>
      <c r="J55" s="43">
        <v>6300</v>
      </c>
      <c r="K55" s="132" t="s">
        <v>111</v>
      </c>
      <c r="L55" s="42" t="s">
        <v>112</v>
      </c>
      <c r="M55" s="62">
        <f>G55-J55-J56-J57-J58-J59-J60-J61-J62-J63-J64-J75-J65-J66-J67-J68-J69-J70-J71-J72-J73-J74</f>
        <v>32484.339999999997</v>
      </c>
      <c r="N55" s="130"/>
    </row>
    <row r="56" spans="1:14" s="1" customFormat="1" ht="39.75" customHeight="1">
      <c r="A56" s="110"/>
      <c r="B56" s="116"/>
      <c r="C56" s="117"/>
      <c r="D56" s="118"/>
      <c r="E56" s="118"/>
      <c r="F56" s="117"/>
      <c r="G56" s="119"/>
      <c r="H56" s="85">
        <v>51</v>
      </c>
      <c r="I56" s="33">
        <v>43245</v>
      </c>
      <c r="J56" s="84">
        <v>20000</v>
      </c>
      <c r="K56" s="68" t="s">
        <v>113</v>
      </c>
      <c r="L56" s="69" t="s">
        <v>30</v>
      </c>
      <c r="M56" s="128"/>
      <c r="N56" s="130"/>
    </row>
    <row r="57" spans="1:14" s="1" customFormat="1" ht="39.75" customHeight="1">
      <c r="A57" s="110"/>
      <c r="B57" s="116"/>
      <c r="C57" s="117"/>
      <c r="D57" s="118"/>
      <c r="E57" s="118"/>
      <c r="F57" s="117"/>
      <c r="G57" s="119"/>
      <c r="H57" s="85">
        <v>52</v>
      </c>
      <c r="I57" s="33">
        <v>43306</v>
      </c>
      <c r="J57" s="125">
        <v>39</v>
      </c>
      <c r="K57" s="126" t="s">
        <v>114</v>
      </c>
      <c r="L57" s="69" t="s">
        <v>115</v>
      </c>
      <c r="M57" s="128"/>
      <c r="N57" s="130"/>
    </row>
    <row r="58" spans="1:14" s="1" customFormat="1" ht="39.75" customHeight="1">
      <c r="A58" s="110"/>
      <c r="B58" s="116"/>
      <c r="C58" s="117"/>
      <c r="D58" s="118"/>
      <c r="E58" s="118"/>
      <c r="F58" s="117"/>
      <c r="G58" s="119"/>
      <c r="H58" s="85">
        <v>53</v>
      </c>
      <c r="I58" s="33">
        <v>43312</v>
      </c>
      <c r="J58" s="125">
        <v>109560</v>
      </c>
      <c r="K58" s="126" t="s">
        <v>116</v>
      </c>
      <c r="L58" s="69" t="s">
        <v>117</v>
      </c>
      <c r="M58" s="128"/>
      <c r="N58" s="130"/>
    </row>
    <row r="59" spans="1:14" s="1" customFormat="1" ht="39.75" customHeight="1">
      <c r="A59" s="110"/>
      <c r="B59" s="116"/>
      <c r="C59" s="117"/>
      <c r="D59" s="118"/>
      <c r="E59" s="118"/>
      <c r="F59" s="117"/>
      <c r="G59" s="119"/>
      <c r="H59" s="85">
        <v>54</v>
      </c>
      <c r="I59" s="33">
        <v>43322</v>
      </c>
      <c r="J59" s="125">
        <v>17096</v>
      </c>
      <c r="K59" s="126" t="s">
        <v>118</v>
      </c>
      <c r="L59" s="69" t="s">
        <v>119</v>
      </c>
      <c r="M59" s="128"/>
      <c r="N59" s="130"/>
    </row>
    <row r="60" spans="1:14" s="1" customFormat="1" ht="39.75" customHeight="1">
      <c r="A60" s="110"/>
      <c r="B60" s="116"/>
      <c r="C60" s="117"/>
      <c r="D60" s="118"/>
      <c r="E60" s="118"/>
      <c r="F60" s="117"/>
      <c r="G60" s="119"/>
      <c r="H60" s="85">
        <v>55</v>
      </c>
      <c r="I60" s="33">
        <v>43370</v>
      </c>
      <c r="J60" s="125">
        <v>4750</v>
      </c>
      <c r="K60" s="126" t="s">
        <v>120</v>
      </c>
      <c r="L60" s="69" t="s">
        <v>45</v>
      </c>
      <c r="M60" s="128"/>
      <c r="N60" s="130"/>
    </row>
    <row r="61" spans="1:14" s="1" customFormat="1" ht="39.75" customHeight="1">
      <c r="A61" s="110"/>
      <c r="B61" s="116"/>
      <c r="C61" s="117"/>
      <c r="D61" s="118"/>
      <c r="E61" s="118"/>
      <c r="F61" s="117"/>
      <c r="G61" s="119"/>
      <c r="H61" s="85">
        <v>56</v>
      </c>
      <c r="I61" s="33">
        <v>43370</v>
      </c>
      <c r="J61" s="125">
        <v>7172.06</v>
      </c>
      <c r="K61" s="126" t="s">
        <v>44</v>
      </c>
      <c r="L61" s="69" t="s">
        <v>45</v>
      </c>
      <c r="M61" s="128"/>
      <c r="N61" s="56" t="s">
        <v>121</v>
      </c>
    </row>
    <row r="62" spans="1:14" s="1" customFormat="1" ht="39.75" customHeight="1">
      <c r="A62" s="110"/>
      <c r="B62" s="116"/>
      <c r="C62" s="117"/>
      <c r="D62" s="118"/>
      <c r="E62" s="118"/>
      <c r="F62" s="117"/>
      <c r="G62" s="119"/>
      <c r="H62" s="85">
        <v>57</v>
      </c>
      <c r="I62" s="33">
        <v>43370</v>
      </c>
      <c r="J62" s="125">
        <v>5250</v>
      </c>
      <c r="K62" s="126" t="s">
        <v>44</v>
      </c>
      <c r="L62" s="69" t="s">
        <v>45</v>
      </c>
      <c r="M62" s="128"/>
      <c r="N62" s="130"/>
    </row>
    <row r="63" spans="1:14" s="1" customFormat="1" ht="39.75" customHeight="1">
      <c r="A63" s="110"/>
      <c r="B63" s="116"/>
      <c r="C63" s="117"/>
      <c r="D63" s="118"/>
      <c r="E63" s="118"/>
      <c r="F63" s="117"/>
      <c r="G63" s="119"/>
      <c r="H63" s="85">
        <v>58</v>
      </c>
      <c r="I63" s="33">
        <v>43370</v>
      </c>
      <c r="J63" s="125">
        <v>8430</v>
      </c>
      <c r="K63" s="126" t="s">
        <v>122</v>
      </c>
      <c r="L63" s="69" t="s">
        <v>123</v>
      </c>
      <c r="M63" s="128"/>
      <c r="N63" s="130"/>
    </row>
    <row r="64" spans="1:14" s="1" customFormat="1" ht="39.75" customHeight="1">
      <c r="A64" s="110"/>
      <c r="B64" s="116"/>
      <c r="C64" s="117"/>
      <c r="D64" s="118"/>
      <c r="E64" s="118"/>
      <c r="F64" s="117"/>
      <c r="G64" s="119"/>
      <c r="H64" s="85">
        <v>59</v>
      </c>
      <c r="I64" s="33">
        <v>43370</v>
      </c>
      <c r="J64" s="125">
        <v>2100</v>
      </c>
      <c r="K64" s="126" t="s">
        <v>124</v>
      </c>
      <c r="L64" s="69" t="s">
        <v>45</v>
      </c>
      <c r="M64" s="128"/>
      <c r="N64" s="130"/>
    </row>
    <row r="65" spans="1:14" s="1" customFormat="1" ht="39.75" customHeight="1">
      <c r="A65" s="110"/>
      <c r="B65" s="116"/>
      <c r="C65" s="117"/>
      <c r="D65" s="118"/>
      <c r="E65" s="118"/>
      <c r="F65" s="117"/>
      <c r="G65" s="119"/>
      <c r="H65" s="85">
        <v>60</v>
      </c>
      <c r="I65" s="33">
        <v>43371</v>
      </c>
      <c r="J65" s="125">
        <v>25225</v>
      </c>
      <c r="K65" s="126" t="s">
        <v>125</v>
      </c>
      <c r="L65" s="69" t="s">
        <v>126</v>
      </c>
      <c r="M65" s="128"/>
      <c r="N65" s="130"/>
    </row>
    <row r="66" spans="1:14" s="1" customFormat="1" ht="39.75" customHeight="1">
      <c r="A66" s="110"/>
      <c r="B66" s="116"/>
      <c r="C66" s="117"/>
      <c r="D66" s="118"/>
      <c r="E66" s="118"/>
      <c r="F66" s="117"/>
      <c r="G66" s="119"/>
      <c r="H66" s="85">
        <v>61</v>
      </c>
      <c r="I66" s="24">
        <v>43410</v>
      </c>
      <c r="J66" s="125">
        <v>3500</v>
      </c>
      <c r="K66" s="61" t="s">
        <v>127</v>
      </c>
      <c r="L66" s="34" t="s">
        <v>128</v>
      </c>
      <c r="M66" s="128"/>
      <c r="N66" s="130"/>
    </row>
    <row r="67" spans="1:14" s="1" customFormat="1" ht="39.75" customHeight="1">
      <c r="A67" s="110"/>
      <c r="B67" s="116"/>
      <c r="C67" s="117"/>
      <c r="D67" s="118"/>
      <c r="E67" s="118"/>
      <c r="F67" s="117"/>
      <c r="G67" s="119"/>
      <c r="H67" s="85">
        <v>62</v>
      </c>
      <c r="I67" s="24">
        <v>43438</v>
      </c>
      <c r="J67" s="37">
        <v>20000</v>
      </c>
      <c r="K67" s="61" t="s">
        <v>129</v>
      </c>
      <c r="L67" s="34" t="s">
        <v>130</v>
      </c>
      <c r="M67" s="128"/>
      <c r="N67" s="130"/>
    </row>
    <row r="68" spans="1:14" s="1" customFormat="1" ht="39.75" customHeight="1">
      <c r="A68" s="110"/>
      <c r="B68" s="116"/>
      <c r="C68" s="117"/>
      <c r="D68" s="118"/>
      <c r="E68" s="118"/>
      <c r="F68" s="117"/>
      <c r="G68" s="119"/>
      <c r="H68" s="85">
        <v>63</v>
      </c>
      <c r="I68" s="134">
        <v>43446</v>
      </c>
      <c r="J68" s="37">
        <v>722</v>
      </c>
      <c r="K68" s="61" t="s">
        <v>131</v>
      </c>
      <c r="L68" s="34" t="s">
        <v>132</v>
      </c>
      <c r="M68" s="128"/>
      <c r="N68" s="130"/>
    </row>
    <row r="69" spans="1:14" s="1" customFormat="1" ht="39.75" customHeight="1">
      <c r="A69" s="110"/>
      <c r="B69" s="116"/>
      <c r="C69" s="117"/>
      <c r="D69" s="118"/>
      <c r="E69" s="118"/>
      <c r="F69" s="117"/>
      <c r="G69" s="119"/>
      <c r="H69" s="85">
        <v>64</v>
      </c>
      <c r="I69" s="134">
        <v>43447</v>
      </c>
      <c r="J69" s="37">
        <v>11900</v>
      </c>
      <c r="K69" s="61" t="s">
        <v>133</v>
      </c>
      <c r="L69" s="34" t="s">
        <v>117</v>
      </c>
      <c r="M69" s="128"/>
      <c r="N69" s="130"/>
    </row>
    <row r="70" spans="1:14" s="1" customFormat="1" ht="39.75" customHeight="1">
      <c r="A70" s="110"/>
      <c r="B70" s="116"/>
      <c r="C70" s="117"/>
      <c r="D70" s="118"/>
      <c r="E70" s="118"/>
      <c r="F70" s="117"/>
      <c r="G70" s="119"/>
      <c r="H70" s="85">
        <v>65</v>
      </c>
      <c r="I70" s="134">
        <v>43446</v>
      </c>
      <c r="J70" s="37">
        <v>17173</v>
      </c>
      <c r="K70" s="61" t="s">
        <v>134</v>
      </c>
      <c r="L70" s="34" t="s">
        <v>132</v>
      </c>
      <c r="M70" s="128"/>
      <c r="N70" s="130"/>
    </row>
    <row r="71" spans="1:14" s="1" customFormat="1" ht="39.75" customHeight="1">
      <c r="A71" s="110"/>
      <c r="B71" s="116"/>
      <c r="C71" s="117"/>
      <c r="D71" s="118"/>
      <c r="E71" s="118"/>
      <c r="F71" s="117"/>
      <c r="G71" s="119"/>
      <c r="H71" s="85">
        <v>66</v>
      </c>
      <c r="I71" s="134">
        <v>43446</v>
      </c>
      <c r="J71" s="37">
        <v>2251</v>
      </c>
      <c r="K71" s="61" t="s">
        <v>135</v>
      </c>
      <c r="L71" s="34" t="s">
        <v>126</v>
      </c>
      <c r="M71" s="128"/>
      <c r="N71" s="130"/>
    </row>
    <row r="72" spans="1:14" s="1" customFormat="1" ht="39.75" customHeight="1">
      <c r="A72" s="110"/>
      <c r="B72" s="116"/>
      <c r="C72" s="117"/>
      <c r="D72" s="118"/>
      <c r="E72" s="118"/>
      <c r="F72" s="117"/>
      <c r="G72" s="119"/>
      <c r="H72" s="85">
        <v>67</v>
      </c>
      <c r="I72" s="134">
        <v>43446</v>
      </c>
      <c r="J72" s="37">
        <v>450</v>
      </c>
      <c r="K72" s="61" t="s">
        <v>136</v>
      </c>
      <c r="L72" s="34" t="s">
        <v>137</v>
      </c>
      <c r="M72" s="128"/>
      <c r="N72" s="130"/>
    </row>
    <row r="73" spans="1:14" s="1" customFormat="1" ht="39.75" customHeight="1">
      <c r="A73" s="110"/>
      <c r="B73" s="116"/>
      <c r="C73" s="117"/>
      <c r="D73" s="118"/>
      <c r="E73" s="118"/>
      <c r="F73" s="117"/>
      <c r="G73" s="119"/>
      <c r="H73" s="85">
        <v>68</v>
      </c>
      <c r="I73" s="134">
        <v>43446</v>
      </c>
      <c r="J73" s="37">
        <v>150</v>
      </c>
      <c r="K73" s="61" t="s">
        <v>138</v>
      </c>
      <c r="L73" s="34" t="s">
        <v>139</v>
      </c>
      <c r="M73" s="128"/>
      <c r="N73" s="130"/>
    </row>
    <row r="74" spans="1:14" s="1" customFormat="1" ht="39.75" customHeight="1">
      <c r="A74" s="110"/>
      <c r="B74" s="116"/>
      <c r="C74" s="117"/>
      <c r="D74" s="118"/>
      <c r="E74" s="118"/>
      <c r="F74" s="117"/>
      <c r="G74" s="119"/>
      <c r="H74" s="85">
        <v>69</v>
      </c>
      <c r="I74" s="24">
        <v>43447</v>
      </c>
      <c r="J74" s="37">
        <v>40000</v>
      </c>
      <c r="K74" s="126" t="s">
        <v>140</v>
      </c>
      <c r="L74" s="34" t="s">
        <v>42</v>
      </c>
      <c r="M74" s="128"/>
      <c r="N74" s="130"/>
    </row>
    <row r="75" spans="1:14" s="1" customFormat="1" ht="39.75" customHeight="1">
      <c r="A75" s="110"/>
      <c r="B75" s="116"/>
      <c r="C75" s="117"/>
      <c r="D75" s="118"/>
      <c r="E75" s="118"/>
      <c r="F75" s="117"/>
      <c r="G75" s="119"/>
      <c r="H75" s="85">
        <v>70</v>
      </c>
      <c r="I75" s="134">
        <v>43447</v>
      </c>
      <c r="J75" s="37">
        <v>19247.6</v>
      </c>
      <c r="K75" s="126" t="s">
        <v>141</v>
      </c>
      <c r="L75" s="34" t="s">
        <v>50</v>
      </c>
      <c r="M75" s="128"/>
      <c r="N75" s="130"/>
    </row>
    <row r="76" spans="1:14" s="1" customFormat="1" ht="39.75" customHeight="1">
      <c r="A76" s="106">
        <v>21</v>
      </c>
      <c r="B76" s="113">
        <v>43193</v>
      </c>
      <c r="C76" s="114" t="s">
        <v>142</v>
      </c>
      <c r="D76" s="23">
        <v>1</v>
      </c>
      <c r="E76" s="23"/>
      <c r="F76" s="114" t="s">
        <v>143</v>
      </c>
      <c r="G76" s="115">
        <v>1442665</v>
      </c>
      <c r="H76" s="85">
        <v>71</v>
      </c>
      <c r="I76" s="53">
        <v>43311</v>
      </c>
      <c r="J76" s="84">
        <v>17875</v>
      </c>
      <c r="K76" s="135" t="s">
        <v>144</v>
      </c>
      <c r="L76" s="108" t="s">
        <v>145</v>
      </c>
      <c r="M76" s="62">
        <f>G76-J76-J77-J78-J80-J79</f>
        <v>0</v>
      </c>
      <c r="N76" s="130"/>
    </row>
    <row r="77" spans="1:14" s="1" customFormat="1" ht="39.75" customHeight="1">
      <c r="A77" s="110"/>
      <c r="B77" s="116"/>
      <c r="C77" s="117"/>
      <c r="D77" s="118"/>
      <c r="E77" s="118"/>
      <c r="F77" s="117"/>
      <c r="G77" s="119"/>
      <c r="H77" s="85">
        <v>72</v>
      </c>
      <c r="I77" s="53">
        <v>43311</v>
      </c>
      <c r="J77" s="84">
        <v>87962</v>
      </c>
      <c r="K77" s="135" t="s">
        <v>146</v>
      </c>
      <c r="L77" s="108" t="s">
        <v>147</v>
      </c>
      <c r="M77" s="128"/>
      <c r="N77" s="130"/>
    </row>
    <row r="78" spans="1:14" s="1" customFormat="1" ht="39.75" customHeight="1">
      <c r="A78" s="110"/>
      <c r="B78" s="116"/>
      <c r="C78" s="117"/>
      <c r="D78" s="118"/>
      <c r="E78" s="118"/>
      <c r="F78" s="117"/>
      <c r="G78" s="119"/>
      <c r="H78" s="85">
        <v>73</v>
      </c>
      <c r="I78" s="33">
        <v>43370</v>
      </c>
      <c r="J78" s="84">
        <v>153750</v>
      </c>
      <c r="K78" s="126" t="s">
        <v>148</v>
      </c>
      <c r="L78" s="69" t="s">
        <v>149</v>
      </c>
      <c r="M78" s="128"/>
      <c r="N78" s="130"/>
    </row>
    <row r="79" spans="1:14" s="1" customFormat="1" ht="39.75" customHeight="1">
      <c r="A79" s="110"/>
      <c r="B79" s="116"/>
      <c r="C79" s="117"/>
      <c r="D79" s="118"/>
      <c r="E79" s="118"/>
      <c r="F79" s="117"/>
      <c r="G79" s="119"/>
      <c r="H79" s="85">
        <v>74</v>
      </c>
      <c r="I79" s="33">
        <v>43388</v>
      </c>
      <c r="J79" s="84">
        <v>1117071.5</v>
      </c>
      <c r="K79" s="126" t="s">
        <v>150</v>
      </c>
      <c r="L79" s="69" t="s">
        <v>50</v>
      </c>
      <c r="M79" s="128"/>
      <c r="N79" s="130"/>
    </row>
    <row r="80" spans="1:14" s="1" customFormat="1" ht="39.75" customHeight="1">
      <c r="A80" s="110"/>
      <c r="B80" s="116"/>
      <c r="C80" s="117"/>
      <c r="D80" s="118"/>
      <c r="E80" s="118"/>
      <c r="F80" s="117"/>
      <c r="G80" s="119"/>
      <c r="H80" s="85">
        <v>75</v>
      </c>
      <c r="I80" s="24">
        <v>43416</v>
      </c>
      <c r="J80" s="37">
        <v>66006.5</v>
      </c>
      <c r="K80" s="61" t="s">
        <v>151</v>
      </c>
      <c r="L80" s="34" t="s">
        <v>34</v>
      </c>
      <c r="M80" s="128"/>
      <c r="N80" s="130"/>
    </row>
    <row r="81" spans="1:14" s="1" customFormat="1" ht="39.75" customHeight="1">
      <c r="A81" s="112">
        <v>22</v>
      </c>
      <c r="B81" s="53">
        <v>43193</v>
      </c>
      <c r="C81" s="108" t="s">
        <v>152</v>
      </c>
      <c r="D81" s="32">
        <v>2</v>
      </c>
      <c r="E81" s="32"/>
      <c r="F81" s="108" t="s">
        <v>153</v>
      </c>
      <c r="G81" s="109">
        <v>40000</v>
      </c>
      <c r="H81" s="85">
        <v>76</v>
      </c>
      <c r="I81" s="53">
        <v>43306</v>
      </c>
      <c r="J81" s="84">
        <v>40000</v>
      </c>
      <c r="K81" s="135" t="s">
        <v>154</v>
      </c>
      <c r="L81" s="108" t="s">
        <v>155</v>
      </c>
      <c r="M81" s="52">
        <f>G81-J81</f>
        <v>0</v>
      </c>
      <c r="N81" s="130"/>
    </row>
    <row r="82" spans="1:14" ht="39.75" customHeight="1">
      <c r="A82" s="112">
        <v>23</v>
      </c>
      <c r="B82" s="53">
        <v>43230</v>
      </c>
      <c r="C82" s="108" t="s">
        <v>156</v>
      </c>
      <c r="D82" s="32">
        <v>7</v>
      </c>
      <c r="E82" s="32"/>
      <c r="F82" s="108" t="s">
        <v>157</v>
      </c>
      <c r="G82" s="109">
        <v>661000</v>
      </c>
      <c r="H82" s="85">
        <v>77</v>
      </c>
      <c r="I82" s="53">
        <v>43254</v>
      </c>
      <c r="J82" s="84">
        <v>50800</v>
      </c>
      <c r="K82" s="68" t="s">
        <v>158</v>
      </c>
      <c r="L82" s="69" t="s">
        <v>159</v>
      </c>
      <c r="M82" s="52">
        <f>G82-J82-J83-J84-J85-J86-J87-J88-J89-J90-J91-J92-J93-J94-J95-J96</f>
        <v>0</v>
      </c>
      <c r="N82" s="56"/>
    </row>
    <row r="83" spans="1:14" ht="39.75" customHeight="1">
      <c r="A83" s="112"/>
      <c r="B83" s="53"/>
      <c r="C83" s="108"/>
      <c r="D83" s="32"/>
      <c r="E83" s="32"/>
      <c r="F83" s="108"/>
      <c r="G83" s="109"/>
      <c r="H83" s="85">
        <v>78</v>
      </c>
      <c r="I83" s="53">
        <v>43254</v>
      </c>
      <c r="J83" s="84">
        <v>57050</v>
      </c>
      <c r="K83" s="68" t="s">
        <v>160</v>
      </c>
      <c r="L83" s="69" t="s">
        <v>112</v>
      </c>
      <c r="M83" s="52"/>
      <c r="N83" s="56"/>
    </row>
    <row r="84" spans="1:14" ht="39.75" customHeight="1">
      <c r="A84" s="112"/>
      <c r="B84" s="53"/>
      <c r="C84" s="108"/>
      <c r="D84" s="32"/>
      <c r="E84" s="32"/>
      <c r="F84" s="108"/>
      <c r="G84" s="109"/>
      <c r="H84" s="85">
        <v>79</v>
      </c>
      <c r="I84" s="33">
        <v>43255</v>
      </c>
      <c r="J84" s="84">
        <v>5600</v>
      </c>
      <c r="K84" s="68" t="s">
        <v>161</v>
      </c>
      <c r="L84" s="69" t="s">
        <v>162</v>
      </c>
      <c r="M84" s="52"/>
      <c r="N84" s="56"/>
    </row>
    <row r="85" spans="1:14" ht="39.75" customHeight="1">
      <c r="A85" s="112"/>
      <c r="B85" s="53"/>
      <c r="C85" s="108"/>
      <c r="D85" s="32"/>
      <c r="E85" s="32"/>
      <c r="F85" s="108"/>
      <c r="G85" s="109"/>
      <c r="H85" s="85">
        <v>80</v>
      </c>
      <c r="I85" s="33">
        <v>43270</v>
      </c>
      <c r="J85" s="84">
        <v>132812.5</v>
      </c>
      <c r="K85" s="68" t="s">
        <v>163</v>
      </c>
      <c r="L85" s="69" t="s">
        <v>112</v>
      </c>
      <c r="M85" s="52"/>
      <c r="N85" s="56"/>
    </row>
    <row r="86" spans="1:14" ht="39.75" customHeight="1">
      <c r="A86" s="112"/>
      <c r="B86" s="53"/>
      <c r="C86" s="108"/>
      <c r="D86" s="32"/>
      <c r="E86" s="32"/>
      <c r="F86" s="108"/>
      <c r="G86" s="109"/>
      <c r="H86" s="85">
        <v>81</v>
      </c>
      <c r="I86" s="33">
        <v>43279</v>
      </c>
      <c r="J86" s="84">
        <v>68588</v>
      </c>
      <c r="K86" s="126" t="s">
        <v>164</v>
      </c>
      <c r="L86" s="69" t="s">
        <v>165</v>
      </c>
      <c r="M86" s="52"/>
      <c r="N86" s="56"/>
    </row>
    <row r="87" spans="1:14" ht="39.75" customHeight="1">
      <c r="A87" s="112"/>
      <c r="B87" s="53"/>
      <c r="C87" s="108"/>
      <c r="D87" s="32"/>
      <c r="E87" s="32"/>
      <c r="F87" s="108"/>
      <c r="G87" s="109"/>
      <c r="H87" s="85">
        <v>82</v>
      </c>
      <c r="I87" s="33">
        <v>43279</v>
      </c>
      <c r="J87" s="84">
        <v>11680</v>
      </c>
      <c r="K87" s="126" t="s">
        <v>166</v>
      </c>
      <c r="L87" s="69" t="s">
        <v>167</v>
      </c>
      <c r="M87" s="52"/>
      <c r="N87" s="56"/>
    </row>
    <row r="88" spans="1:14" ht="39.75" customHeight="1">
      <c r="A88" s="112"/>
      <c r="B88" s="53"/>
      <c r="C88" s="108"/>
      <c r="D88" s="32"/>
      <c r="E88" s="32"/>
      <c r="F88" s="108"/>
      <c r="G88" s="109"/>
      <c r="H88" s="85">
        <v>83</v>
      </c>
      <c r="I88" s="33">
        <v>43279</v>
      </c>
      <c r="J88" s="84">
        <v>19962</v>
      </c>
      <c r="K88" s="126" t="s">
        <v>168</v>
      </c>
      <c r="L88" s="69" t="s">
        <v>169</v>
      </c>
      <c r="M88" s="52"/>
      <c r="N88" s="56"/>
    </row>
    <row r="89" spans="1:14" ht="39.75" customHeight="1">
      <c r="A89" s="112"/>
      <c r="B89" s="53"/>
      <c r="C89" s="108"/>
      <c r="D89" s="32"/>
      <c r="E89" s="32"/>
      <c r="F89" s="108"/>
      <c r="G89" s="109"/>
      <c r="H89" s="85">
        <v>84</v>
      </c>
      <c r="I89" s="33">
        <v>43279</v>
      </c>
      <c r="J89" s="84">
        <v>60321</v>
      </c>
      <c r="K89" s="126" t="s">
        <v>170</v>
      </c>
      <c r="L89" s="69" t="s">
        <v>171</v>
      </c>
      <c r="M89" s="52"/>
      <c r="N89" s="56"/>
    </row>
    <row r="90" spans="1:14" ht="39.75" customHeight="1">
      <c r="A90" s="112"/>
      <c r="B90" s="53"/>
      <c r="C90" s="108"/>
      <c r="D90" s="32"/>
      <c r="E90" s="32"/>
      <c r="F90" s="108"/>
      <c r="G90" s="109"/>
      <c r="H90" s="85">
        <v>85</v>
      </c>
      <c r="I90" s="33">
        <v>43283</v>
      </c>
      <c r="J90" s="84">
        <v>20000</v>
      </c>
      <c r="K90" s="126" t="s">
        <v>172</v>
      </c>
      <c r="L90" s="69" t="s">
        <v>173</v>
      </c>
      <c r="M90" s="52"/>
      <c r="N90" s="56"/>
    </row>
    <row r="91" spans="1:14" ht="39.75" customHeight="1">
      <c r="A91" s="112"/>
      <c r="B91" s="53"/>
      <c r="C91" s="108"/>
      <c r="D91" s="32"/>
      <c r="E91" s="32"/>
      <c r="F91" s="108"/>
      <c r="G91" s="109"/>
      <c r="H91" s="85">
        <v>86</v>
      </c>
      <c r="I91" s="33">
        <v>43291</v>
      </c>
      <c r="J91" s="84">
        <v>103763</v>
      </c>
      <c r="K91" s="126" t="s">
        <v>174</v>
      </c>
      <c r="L91" s="69" t="s">
        <v>175</v>
      </c>
      <c r="M91" s="52"/>
      <c r="N91" s="56"/>
    </row>
    <row r="92" spans="1:14" ht="39.75" customHeight="1">
      <c r="A92" s="112"/>
      <c r="B92" s="53"/>
      <c r="C92" s="108"/>
      <c r="D92" s="32"/>
      <c r="E92" s="32"/>
      <c r="F92" s="108"/>
      <c r="G92" s="109"/>
      <c r="H92" s="85">
        <v>87</v>
      </c>
      <c r="I92" s="33">
        <v>43297</v>
      </c>
      <c r="J92" s="84">
        <v>29600</v>
      </c>
      <c r="K92" s="126" t="s">
        <v>176</v>
      </c>
      <c r="L92" s="69" t="s">
        <v>159</v>
      </c>
      <c r="M92" s="52"/>
      <c r="N92" s="56"/>
    </row>
    <row r="93" spans="1:14" ht="39.75" customHeight="1">
      <c r="A93" s="112"/>
      <c r="B93" s="53"/>
      <c r="C93" s="108"/>
      <c r="D93" s="32"/>
      <c r="E93" s="32"/>
      <c r="F93" s="108"/>
      <c r="G93" s="109"/>
      <c r="H93" s="85">
        <v>88</v>
      </c>
      <c r="I93" s="33">
        <v>43297</v>
      </c>
      <c r="J93" s="84">
        <v>46191</v>
      </c>
      <c r="K93" s="126" t="s">
        <v>177</v>
      </c>
      <c r="L93" s="69" t="s">
        <v>112</v>
      </c>
      <c r="M93" s="52"/>
      <c r="N93" s="56"/>
    </row>
    <row r="94" spans="1:14" ht="39.75" customHeight="1">
      <c r="A94" s="112"/>
      <c r="B94" s="53"/>
      <c r="C94" s="108"/>
      <c r="D94" s="32"/>
      <c r="E94" s="32"/>
      <c r="F94" s="108"/>
      <c r="G94" s="109"/>
      <c r="H94" s="85">
        <v>89</v>
      </c>
      <c r="I94" s="33">
        <v>43306</v>
      </c>
      <c r="J94" s="125">
        <v>21566</v>
      </c>
      <c r="K94" s="126" t="s">
        <v>178</v>
      </c>
      <c r="L94" s="69" t="s">
        <v>115</v>
      </c>
      <c r="M94" s="52"/>
      <c r="N94" s="56"/>
    </row>
    <row r="95" spans="1:14" ht="39.75" customHeight="1">
      <c r="A95" s="112"/>
      <c r="B95" s="53"/>
      <c r="C95" s="108"/>
      <c r="D95" s="32"/>
      <c r="E95" s="32"/>
      <c r="F95" s="108"/>
      <c r="G95" s="109"/>
      <c r="H95" s="85">
        <v>90</v>
      </c>
      <c r="I95" s="33">
        <v>43312</v>
      </c>
      <c r="J95" s="125">
        <v>7128</v>
      </c>
      <c r="K95" s="126" t="s">
        <v>179</v>
      </c>
      <c r="L95" s="69" t="s">
        <v>180</v>
      </c>
      <c r="M95" s="52"/>
      <c r="N95" s="56"/>
    </row>
    <row r="96" spans="1:14" ht="39.75" customHeight="1">
      <c r="A96" s="112"/>
      <c r="B96" s="53"/>
      <c r="C96" s="108"/>
      <c r="D96" s="32"/>
      <c r="E96" s="32"/>
      <c r="F96" s="108"/>
      <c r="G96" s="109"/>
      <c r="H96" s="85">
        <v>91</v>
      </c>
      <c r="I96" s="33">
        <v>43314</v>
      </c>
      <c r="J96" s="125">
        <v>25938.5</v>
      </c>
      <c r="K96" s="126" t="s">
        <v>181</v>
      </c>
      <c r="L96" s="69" t="s">
        <v>182</v>
      </c>
      <c r="M96" s="52"/>
      <c r="N96" s="56"/>
    </row>
    <row r="97" spans="1:14" ht="83.25" customHeight="1">
      <c r="A97" s="112">
        <v>24</v>
      </c>
      <c r="B97" s="53">
        <v>43238</v>
      </c>
      <c r="C97" s="108" t="s">
        <v>183</v>
      </c>
      <c r="D97" s="32">
        <v>25</v>
      </c>
      <c r="E97" s="32"/>
      <c r="F97" s="108" t="s">
        <v>184</v>
      </c>
      <c r="G97" s="109">
        <v>216336.2</v>
      </c>
      <c r="H97" s="85">
        <v>92</v>
      </c>
      <c r="I97" s="33">
        <v>43259</v>
      </c>
      <c r="J97" s="84">
        <v>216336.2</v>
      </c>
      <c r="K97" s="68" t="s">
        <v>26</v>
      </c>
      <c r="L97" s="69"/>
      <c r="M97" s="52">
        <f>G97-J97</f>
        <v>0</v>
      </c>
      <c r="N97" s="56"/>
    </row>
    <row r="98" spans="1:14" s="1" customFormat="1" ht="82.5" customHeight="1">
      <c r="A98" s="112">
        <v>25</v>
      </c>
      <c r="B98" s="53">
        <v>43238</v>
      </c>
      <c r="C98" s="108" t="s">
        <v>183</v>
      </c>
      <c r="D98" s="32">
        <v>26</v>
      </c>
      <c r="E98" s="32"/>
      <c r="F98" s="108" t="s">
        <v>184</v>
      </c>
      <c r="G98" s="109">
        <v>106289.8</v>
      </c>
      <c r="H98" s="85">
        <v>93</v>
      </c>
      <c r="I98" s="33">
        <v>43278</v>
      </c>
      <c r="J98" s="84">
        <v>106289.8</v>
      </c>
      <c r="K98" s="68" t="s">
        <v>185</v>
      </c>
      <c r="L98" s="69" t="s">
        <v>30</v>
      </c>
      <c r="M98" s="52">
        <f>G98-J98</f>
        <v>0</v>
      </c>
      <c r="N98" s="130"/>
    </row>
    <row r="99" spans="1:14" s="1" customFormat="1" ht="39.75" customHeight="1">
      <c r="A99" s="112">
        <v>26</v>
      </c>
      <c r="B99" s="33">
        <v>43237</v>
      </c>
      <c r="C99" s="69" t="s">
        <v>186</v>
      </c>
      <c r="D99" s="32">
        <v>18</v>
      </c>
      <c r="E99" s="32"/>
      <c r="F99" s="69" t="s">
        <v>187</v>
      </c>
      <c r="G99" s="84">
        <v>200000</v>
      </c>
      <c r="H99" s="85">
        <v>94</v>
      </c>
      <c r="I99" s="33">
        <v>43278</v>
      </c>
      <c r="J99" s="84">
        <v>200000</v>
      </c>
      <c r="K99" s="68" t="s">
        <v>188</v>
      </c>
      <c r="L99" s="69" t="s">
        <v>30</v>
      </c>
      <c r="M99" s="52">
        <f>G99-J99</f>
        <v>0</v>
      </c>
      <c r="N99" s="130"/>
    </row>
    <row r="100" spans="1:14" ht="39.75" customHeight="1">
      <c r="A100" s="112">
        <v>27</v>
      </c>
      <c r="B100" s="33">
        <v>43245</v>
      </c>
      <c r="C100" s="69" t="s">
        <v>189</v>
      </c>
      <c r="D100" s="32">
        <v>35</v>
      </c>
      <c r="E100" s="32"/>
      <c r="F100" s="69" t="s">
        <v>190</v>
      </c>
      <c r="G100" s="84">
        <v>343756</v>
      </c>
      <c r="H100" s="85">
        <v>95</v>
      </c>
      <c r="I100" s="33">
        <v>43270</v>
      </c>
      <c r="J100" s="84">
        <v>343756</v>
      </c>
      <c r="K100" s="68" t="s">
        <v>191</v>
      </c>
      <c r="L100" s="69" t="s">
        <v>30</v>
      </c>
      <c r="M100" s="52">
        <f>G100-J100</f>
        <v>0</v>
      </c>
      <c r="N100" s="56"/>
    </row>
    <row r="101" spans="1:14" ht="39.75" customHeight="1">
      <c r="A101" s="106">
        <v>28</v>
      </c>
      <c r="B101" s="38">
        <v>43245</v>
      </c>
      <c r="C101" s="39" t="s">
        <v>192</v>
      </c>
      <c r="D101" s="23">
        <v>34</v>
      </c>
      <c r="E101" s="39"/>
      <c r="F101" s="39" t="s">
        <v>193</v>
      </c>
      <c r="G101" s="40">
        <v>50000</v>
      </c>
      <c r="H101" s="85">
        <v>96</v>
      </c>
      <c r="I101" s="33">
        <v>43279</v>
      </c>
      <c r="J101" s="125">
        <v>10000</v>
      </c>
      <c r="K101" s="126" t="s">
        <v>194</v>
      </c>
      <c r="L101" s="69" t="s">
        <v>30</v>
      </c>
      <c r="M101" s="62">
        <f>G101-J101-J102</f>
        <v>0</v>
      </c>
      <c r="N101" s="56"/>
    </row>
    <row r="102" spans="1:14" ht="39.75" customHeight="1">
      <c r="A102" s="111"/>
      <c r="B102" s="41"/>
      <c r="C102" s="42"/>
      <c r="D102" s="28"/>
      <c r="E102" s="42"/>
      <c r="F102" s="42"/>
      <c r="G102" s="43"/>
      <c r="H102" s="85">
        <v>97</v>
      </c>
      <c r="I102" s="24">
        <v>43416</v>
      </c>
      <c r="J102" s="37">
        <v>40000</v>
      </c>
      <c r="K102" s="61" t="s">
        <v>195</v>
      </c>
      <c r="L102" s="34" t="s">
        <v>30</v>
      </c>
      <c r="M102" s="64"/>
      <c r="N102" s="56"/>
    </row>
    <row r="103" spans="1:14" ht="39.75" customHeight="1">
      <c r="A103" s="106">
        <v>29</v>
      </c>
      <c r="B103" s="38">
        <v>43258</v>
      </c>
      <c r="C103" s="39" t="s">
        <v>196</v>
      </c>
      <c r="D103" s="23">
        <v>7</v>
      </c>
      <c r="E103" s="23"/>
      <c r="F103" s="39" t="s">
        <v>197</v>
      </c>
      <c r="G103" s="40">
        <v>150000</v>
      </c>
      <c r="H103" s="85">
        <v>98</v>
      </c>
      <c r="I103" s="33">
        <v>43341</v>
      </c>
      <c r="J103" s="125">
        <v>142500</v>
      </c>
      <c r="K103" s="126" t="s">
        <v>198</v>
      </c>
      <c r="L103" s="69" t="s">
        <v>199</v>
      </c>
      <c r="M103" s="62">
        <f>G103-J103-J104</f>
        <v>0</v>
      </c>
      <c r="N103" s="56"/>
    </row>
    <row r="104" spans="1:14" ht="39.75" customHeight="1">
      <c r="A104" s="111"/>
      <c r="B104" s="41"/>
      <c r="C104" s="42"/>
      <c r="D104" s="28"/>
      <c r="E104" s="28"/>
      <c r="F104" s="42"/>
      <c r="G104" s="43"/>
      <c r="H104" s="85">
        <v>99</v>
      </c>
      <c r="I104" s="24">
        <v>43446</v>
      </c>
      <c r="J104" s="37">
        <v>7500</v>
      </c>
      <c r="K104" s="61" t="s">
        <v>200</v>
      </c>
      <c r="L104" s="34" t="s">
        <v>199</v>
      </c>
      <c r="M104" s="64"/>
      <c r="N104" s="56"/>
    </row>
    <row r="105" spans="1:14" ht="39.75" customHeight="1">
      <c r="A105" s="112">
        <v>30</v>
      </c>
      <c r="B105" s="33">
        <v>43258</v>
      </c>
      <c r="C105" s="69" t="s">
        <v>196</v>
      </c>
      <c r="D105" s="32">
        <v>8</v>
      </c>
      <c r="E105" s="32"/>
      <c r="F105" s="69" t="s">
        <v>201</v>
      </c>
      <c r="G105" s="84">
        <v>846827</v>
      </c>
      <c r="H105" s="85">
        <v>100</v>
      </c>
      <c r="I105" s="33">
        <v>43270</v>
      </c>
      <c r="J105" s="84">
        <v>846827</v>
      </c>
      <c r="K105" s="68" t="s">
        <v>26</v>
      </c>
      <c r="L105" s="69"/>
      <c r="M105" s="52">
        <f>G105-J105</f>
        <v>0</v>
      </c>
      <c r="N105" s="56"/>
    </row>
    <row r="106" spans="1:14" s="1" customFormat="1" ht="39.75" customHeight="1">
      <c r="A106" s="112">
        <v>31</v>
      </c>
      <c r="B106" s="33">
        <v>43262</v>
      </c>
      <c r="C106" s="69" t="s">
        <v>202</v>
      </c>
      <c r="D106" s="32">
        <v>14</v>
      </c>
      <c r="E106" s="32"/>
      <c r="F106" s="69" t="s">
        <v>203</v>
      </c>
      <c r="G106" s="84">
        <v>191222</v>
      </c>
      <c r="H106" s="85">
        <v>101</v>
      </c>
      <c r="I106" s="33">
        <v>43278</v>
      </c>
      <c r="J106" s="84">
        <v>191222</v>
      </c>
      <c r="K106" s="68" t="s">
        <v>185</v>
      </c>
      <c r="L106" s="69" t="s">
        <v>30</v>
      </c>
      <c r="M106" s="52">
        <f>G106-J106</f>
        <v>0</v>
      </c>
      <c r="N106" s="130"/>
    </row>
    <row r="107" spans="1:14" s="1" customFormat="1" ht="39.75" customHeight="1">
      <c r="A107" s="112">
        <v>32</v>
      </c>
      <c r="B107" s="33">
        <v>43262</v>
      </c>
      <c r="C107" s="69" t="s">
        <v>202</v>
      </c>
      <c r="D107" s="32">
        <v>15</v>
      </c>
      <c r="E107" s="32"/>
      <c r="F107" s="69" t="s">
        <v>204</v>
      </c>
      <c r="G107" s="84">
        <v>25114.2</v>
      </c>
      <c r="H107" s="85">
        <v>102</v>
      </c>
      <c r="I107" s="33">
        <v>43278</v>
      </c>
      <c r="J107" s="84">
        <v>25114.2</v>
      </c>
      <c r="K107" s="68" t="s">
        <v>185</v>
      </c>
      <c r="L107" s="69" t="s">
        <v>30</v>
      </c>
      <c r="M107" s="52">
        <f>G107-J107</f>
        <v>0</v>
      </c>
      <c r="N107" s="130"/>
    </row>
    <row r="108" spans="1:14" ht="39.75" customHeight="1">
      <c r="A108" s="112">
        <v>33</v>
      </c>
      <c r="B108" s="33">
        <v>43270</v>
      </c>
      <c r="C108" s="69" t="s">
        <v>205</v>
      </c>
      <c r="D108" s="32">
        <v>39</v>
      </c>
      <c r="E108" s="32"/>
      <c r="F108" s="69" t="s">
        <v>206</v>
      </c>
      <c r="G108" s="84">
        <v>10000</v>
      </c>
      <c r="H108" s="85">
        <v>103</v>
      </c>
      <c r="I108" s="33">
        <v>43278</v>
      </c>
      <c r="J108" s="84">
        <v>10000</v>
      </c>
      <c r="K108" s="68" t="s">
        <v>207</v>
      </c>
      <c r="L108" s="69" t="s">
        <v>30</v>
      </c>
      <c r="M108" s="52">
        <f>G108-J108</f>
        <v>0</v>
      </c>
      <c r="N108" s="56"/>
    </row>
    <row r="109" spans="1:14" ht="39.75" customHeight="1">
      <c r="A109" s="106">
        <v>34</v>
      </c>
      <c r="B109" s="38">
        <v>43273</v>
      </c>
      <c r="C109" s="39" t="s">
        <v>208</v>
      </c>
      <c r="D109" s="23">
        <v>45</v>
      </c>
      <c r="E109" s="23"/>
      <c r="F109" s="39" t="s">
        <v>209</v>
      </c>
      <c r="G109" s="40">
        <v>846827</v>
      </c>
      <c r="H109" s="85">
        <v>104</v>
      </c>
      <c r="I109" s="33">
        <v>43314</v>
      </c>
      <c r="J109" s="84">
        <v>9081.5</v>
      </c>
      <c r="K109" s="126" t="s">
        <v>181</v>
      </c>
      <c r="L109" s="69" t="s">
        <v>182</v>
      </c>
      <c r="M109" s="62">
        <f>G109-J109-J110-J111-J112-J113-J114-J115-J116-J117-J118-J119-J120-J121-J122-J123-J124-J125-J126-J127-J128-J136-J137-J138-J139-J140-J141-J142-J143-J144-J145-J146-J147-J148-J129-J130-J131-J132-J133-J134-J135</f>
        <v>2.1827872842550278E-11</v>
      </c>
      <c r="N109" s="56"/>
    </row>
    <row r="110" spans="1:14" ht="39.75" customHeight="1">
      <c r="A110" s="110"/>
      <c r="B110" s="101"/>
      <c r="C110" s="133"/>
      <c r="D110" s="118"/>
      <c r="E110" s="118"/>
      <c r="F110" s="133"/>
      <c r="G110" s="104"/>
      <c r="H110" s="85">
        <v>105</v>
      </c>
      <c r="I110" s="33">
        <v>43314</v>
      </c>
      <c r="J110" s="84">
        <v>45760</v>
      </c>
      <c r="K110" s="126" t="s">
        <v>210</v>
      </c>
      <c r="L110" s="69" t="s">
        <v>155</v>
      </c>
      <c r="M110" s="128"/>
      <c r="N110" s="56"/>
    </row>
    <row r="111" spans="1:14" ht="39.75" customHeight="1">
      <c r="A111" s="110"/>
      <c r="B111" s="101"/>
      <c r="C111" s="133"/>
      <c r="D111" s="118"/>
      <c r="E111" s="118"/>
      <c r="F111" s="133"/>
      <c r="G111" s="104"/>
      <c r="H111" s="85">
        <v>106</v>
      </c>
      <c r="I111" s="33">
        <v>43319</v>
      </c>
      <c r="J111" s="84">
        <v>5690</v>
      </c>
      <c r="K111" s="126" t="s">
        <v>211</v>
      </c>
      <c r="L111" s="69" t="s">
        <v>34</v>
      </c>
      <c r="M111" s="128"/>
      <c r="N111" s="56"/>
    </row>
    <row r="112" spans="1:14" ht="39.75" customHeight="1">
      <c r="A112" s="110"/>
      <c r="B112" s="101"/>
      <c r="C112" s="133"/>
      <c r="D112" s="118"/>
      <c r="E112" s="118"/>
      <c r="F112" s="133"/>
      <c r="G112" s="104"/>
      <c r="H112" s="85">
        <v>107</v>
      </c>
      <c r="I112" s="33">
        <v>43322</v>
      </c>
      <c r="J112" s="84">
        <v>6400</v>
      </c>
      <c r="K112" s="126" t="s">
        <v>212</v>
      </c>
      <c r="L112" s="69" t="s">
        <v>213</v>
      </c>
      <c r="M112" s="128"/>
      <c r="N112" s="56"/>
    </row>
    <row r="113" spans="1:14" ht="39.75" customHeight="1">
      <c r="A113" s="110"/>
      <c r="B113" s="101"/>
      <c r="C113" s="133"/>
      <c r="D113" s="118"/>
      <c r="E113" s="118"/>
      <c r="F113" s="133"/>
      <c r="G113" s="104"/>
      <c r="H113" s="85">
        <v>108</v>
      </c>
      <c r="I113" s="33">
        <v>43322</v>
      </c>
      <c r="J113" s="84">
        <v>20726</v>
      </c>
      <c r="K113" s="126" t="s">
        <v>214</v>
      </c>
      <c r="L113" s="69" t="s">
        <v>215</v>
      </c>
      <c r="M113" s="128"/>
      <c r="N113" s="56"/>
    </row>
    <row r="114" spans="1:14" ht="39.75" customHeight="1">
      <c r="A114" s="110"/>
      <c r="B114" s="101"/>
      <c r="C114" s="133"/>
      <c r="D114" s="118"/>
      <c r="E114" s="118"/>
      <c r="F114" s="133"/>
      <c r="G114" s="104"/>
      <c r="H114" s="85">
        <v>109</v>
      </c>
      <c r="I114" s="33">
        <v>43322</v>
      </c>
      <c r="J114" s="84">
        <v>80240</v>
      </c>
      <c r="K114" s="126" t="s">
        <v>216</v>
      </c>
      <c r="L114" s="69" t="s">
        <v>217</v>
      </c>
      <c r="M114" s="128"/>
      <c r="N114" s="56"/>
    </row>
    <row r="115" spans="1:14" ht="39.75" customHeight="1">
      <c r="A115" s="110"/>
      <c r="B115" s="101"/>
      <c r="C115" s="133"/>
      <c r="D115" s="118"/>
      <c r="E115" s="118"/>
      <c r="F115" s="133"/>
      <c r="G115" s="104"/>
      <c r="H115" s="85">
        <v>110</v>
      </c>
      <c r="I115" s="33">
        <v>43322</v>
      </c>
      <c r="J115" s="84">
        <v>29840</v>
      </c>
      <c r="K115" s="126" t="s">
        <v>218</v>
      </c>
      <c r="L115" s="69" t="s">
        <v>159</v>
      </c>
      <c r="M115" s="128"/>
      <c r="N115" s="56"/>
    </row>
    <row r="116" spans="1:14" ht="39.75" customHeight="1">
      <c r="A116" s="110"/>
      <c r="B116" s="101"/>
      <c r="C116" s="133"/>
      <c r="D116" s="118"/>
      <c r="E116" s="118"/>
      <c r="F116" s="133"/>
      <c r="G116" s="104"/>
      <c r="H116" s="85">
        <v>111</v>
      </c>
      <c r="I116" s="33">
        <v>43323</v>
      </c>
      <c r="J116" s="84">
        <v>600</v>
      </c>
      <c r="K116" s="126" t="s">
        <v>219</v>
      </c>
      <c r="L116" s="69" t="s">
        <v>220</v>
      </c>
      <c r="M116" s="128"/>
      <c r="N116" s="56"/>
    </row>
    <row r="117" spans="1:14" ht="39.75" customHeight="1">
      <c r="A117" s="110"/>
      <c r="B117" s="101"/>
      <c r="C117" s="133"/>
      <c r="D117" s="118"/>
      <c r="E117" s="118"/>
      <c r="F117" s="133"/>
      <c r="G117" s="104"/>
      <c r="H117" s="85">
        <v>112</v>
      </c>
      <c r="I117" s="33">
        <v>43323</v>
      </c>
      <c r="J117" s="84">
        <v>1120</v>
      </c>
      <c r="K117" s="126" t="s">
        <v>221</v>
      </c>
      <c r="L117" s="69" t="s">
        <v>222</v>
      </c>
      <c r="M117" s="128"/>
      <c r="N117" s="56"/>
    </row>
    <row r="118" spans="1:14" ht="39.75" customHeight="1">
      <c r="A118" s="110"/>
      <c r="B118" s="101"/>
      <c r="C118" s="133"/>
      <c r="D118" s="118"/>
      <c r="E118" s="118"/>
      <c r="F118" s="133"/>
      <c r="G118" s="104"/>
      <c r="H118" s="85">
        <v>113</v>
      </c>
      <c r="I118" s="33">
        <v>43323</v>
      </c>
      <c r="J118" s="84">
        <v>58175</v>
      </c>
      <c r="K118" s="126" t="s">
        <v>223</v>
      </c>
      <c r="L118" s="69" t="s">
        <v>173</v>
      </c>
      <c r="M118" s="128"/>
      <c r="N118" s="56"/>
    </row>
    <row r="119" spans="1:14" ht="39.75" customHeight="1">
      <c r="A119" s="110"/>
      <c r="B119" s="101"/>
      <c r="C119" s="133"/>
      <c r="D119" s="118"/>
      <c r="E119" s="118"/>
      <c r="F119" s="133"/>
      <c r="G119" s="104"/>
      <c r="H119" s="85">
        <v>114</v>
      </c>
      <c r="I119" s="33">
        <v>43323</v>
      </c>
      <c r="J119" s="84">
        <v>71953</v>
      </c>
      <c r="K119" s="126" t="s">
        <v>224</v>
      </c>
      <c r="L119" s="69" t="s">
        <v>225</v>
      </c>
      <c r="M119" s="128"/>
      <c r="N119" s="56"/>
    </row>
    <row r="120" spans="1:14" ht="39.75" customHeight="1">
      <c r="A120" s="110"/>
      <c r="B120" s="101"/>
      <c r="C120" s="133"/>
      <c r="D120" s="118"/>
      <c r="E120" s="118"/>
      <c r="F120" s="133"/>
      <c r="G120" s="104"/>
      <c r="H120" s="85">
        <v>115</v>
      </c>
      <c r="I120" s="33">
        <v>43323</v>
      </c>
      <c r="J120" s="84">
        <v>88554.6</v>
      </c>
      <c r="K120" s="126" t="s">
        <v>226</v>
      </c>
      <c r="L120" s="69" t="s">
        <v>227</v>
      </c>
      <c r="M120" s="128"/>
      <c r="N120" s="56"/>
    </row>
    <row r="121" spans="1:14" ht="39.75" customHeight="1">
      <c r="A121" s="110"/>
      <c r="B121" s="101"/>
      <c r="C121" s="133"/>
      <c r="D121" s="118"/>
      <c r="E121" s="118"/>
      <c r="F121" s="133"/>
      <c r="G121" s="104"/>
      <c r="H121" s="85">
        <v>116</v>
      </c>
      <c r="I121" s="33">
        <v>43326</v>
      </c>
      <c r="J121" s="84">
        <v>27204</v>
      </c>
      <c r="K121" s="126" t="s">
        <v>228</v>
      </c>
      <c r="L121" s="69" t="s">
        <v>229</v>
      </c>
      <c r="M121" s="128"/>
      <c r="N121" s="56"/>
    </row>
    <row r="122" spans="1:14" ht="39.75" customHeight="1">
      <c r="A122" s="110"/>
      <c r="B122" s="101"/>
      <c r="C122" s="133"/>
      <c r="D122" s="118"/>
      <c r="E122" s="118"/>
      <c r="F122" s="133"/>
      <c r="G122" s="104"/>
      <c r="H122" s="85">
        <v>117</v>
      </c>
      <c r="I122" s="33">
        <v>43326</v>
      </c>
      <c r="J122" s="84">
        <v>14512</v>
      </c>
      <c r="K122" s="126" t="s">
        <v>230</v>
      </c>
      <c r="L122" s="69" t="s">
        <v>231</v>
      </c>
      <c r="M122" s="128"/>
      <c r="N122" s="56"/>
    </row>
    <row r="123" spans="1:14" ht="39.75" customHeight="1">
      <c r="A123" s="110"/>
      <c r="B123" s="101"/>
      <c r="C123" s="133"/>
      <c r="D123" s="118"/>
      <c r="E123" s="118"/>
      <c r="F123" s="133"/>
      <c r="G123" s="104"/>
      <c r="H123" s="85">
        <v>118</v>
      </c>
      <c r="I123" s="33">
        <v>43332</v>
      </c>
      <c r="J123" s="84">
        <v>125162</v>
      </c>
      <c r="K123" s="126" t="s">
        <v>232</v>
      </c>
      <c r="L123" s="69" t="s">
        <v>171</v>
      </c>
      <c r="M123" s="128"/>
      <c r="N123" s="56"/>
    </row>
    <row r="124" spans="1:14" ht="39.75" customHeight="1">
      <c r="A124" s="110"/>
      <c r="B124" s="101"/>
      <c r="C124" s="133"/>
      <c r="D124" s="118"/>
      <c r="E124" s="118"/>
      <c r="F124" s="133"/>
      <c r="G124" s="104"/>
      <c r="H124" s="85">
        <v>119</v>
      </c>
      <c r="I124" s="33">
        <v>43348</v>
      </c>
      <c r="J124" s="84">
        <v>3785</v>
      </c>
      <c r="K124" s="126" t="s">
        <v>233</v>
      </c>
      <c r="L124" s="69" t="s">
        <v>112</v>
      </c>
      <c r="M124" s="128"/>
      <c r="N124" s="56"/>
    </row>
    <row r="125" spans="1:14" ht="39.75" customHeight="1">
      <c r="A125" s="110"/>
      <c r="B125" s="101"/>
      <c r="C125" s="133"/>
      <c r="D125" s="118"/>
      <c r="E125" s="118"/>
      <c r="F125" s="133"/>
      <c r="G125" s="104"/>
      <c r="H125" s="85">
        <v>120</v>
      </c>
      <c r="I125" s="33">
        <v>43348</v>
      </c>
      <c r="J125" s="84">
        <v>12560</v>
      </c>
      <c r="K125" s="126" t="s">
        <v>234</v>
      </c>
      <c r="L125" s="69" t="s">
        <v>235</v>
      </c>
      <c r="M125" s="128"/>
      <c r="N125" s="56"/>
    </row>
    <row r="126" spans="1:14" ht="39.75" customHeight="1">
      <c r="A126" s="110"/>
      <c r="B126" s="101"/>
      <c r="C126" s="133"/>
      <c r="D126" s="118"/>
      <c r="E126" s="118"/>
      <c r="F126" s="133"/>
      <c r="G126" s="104"/>
      <c r="H126" s="85">
        <v>121</v>
      </c>
      <c r="I126" s="33">
        <v>43348</v>
      </c>
      <c r="J126" s="84">
        <v>3080</v>
      </c>
      <c r="K126" s="126" t="s">
        <v>236</v>
      </c>
      <c r="L126" s="69" t="s">
        <v>237</v>
      </c>
      <c r="M126" s="128"/>
      <c r="N126" s="56"/>
    </row>
    <row r="127" spans="1:14" ht="39.75" customHeight="1">
      <c r="A127" s="110"/>
      <c r="B127" s="101"/>
      <c r="C127" s="133"/>
      <c r="D127" s="118"/>
      <c r="E127" s="118"/>
      <c r="F127" s="133"/>
      <c r="G127" s="104"/>
      <c r="H127" s="85">
        <v>122</v>
      </c>
      <c r="I127" s="33">
        <v>43348</v>
      </c>
      <c r="J127" s="84">
        <v>28440</v>
      </c>
      <c r="K127" s="126" t="s">
        <v>238</v>
      </c>
      <c r="L127" s="69" t="s">
        <v>159</v>
      </c>
      <c r="M127" s="128"/>
      <c r="N127" s="56"/>
    </row>
    <row r="128" spans="1:14" ht="39.75" customHeight="1">
      <c r="A128" s="110"/>
      <c r="B128" s="101"/>
      <c r="C128" s="133"/>
      <c r="D128" s="118"/>
      <c r="E128" s="118"/>
      <c r="F128" s="133"/>
      <c r="G128" s="104"/>
      <c r="H128" s="85">
        <v>123</v>
      </c>
      <c r="I128" s="33">
        <v>43348</v>
      </c>
      <c r="J128" s="84">
        <v>1720</v>
      </c>
      <c r="K128" s="126" t="s">
        <v>239</v>
      </c>
      <c r="L128" s="69" t="s">
        <v>240</v>
      </c>
      <c r="M128" s="128"/>
      <c r="N128" s="56"/>
    </row>
    <row r="129" spans="1:14" ht="39.75" customHeight="1">
      <c r="A129" s="110"/>
      <c r="B129" s="101"/>
      <c r="C129" s="133"/>
      <c r="D129" s="118"/>
      <c r="E129" s="118"/>
      <c r="F129" s="133"/>
      <c r="G129" s="104"/>
      <c r="H129" s="85">
        <v>124</v>
      </c>
      <c r="I129" s="33">
        <v>43348</v>
      </c>
      <c r="J129" s="125">
        <v>1600</v>
      </c>
      <c r="K129" s="126" t="s">
        <v>241</v>
      </c>
      <c r="L129" s="69" t="s">
        <v>242</v>
      </c>
      <c r="M129" s="128"/>
      <c r="N129" s="56"/>
    </row>
    <row r="130" spans="1:14" ht="39.75" customHeight="1">
      <c r="A130" s="110"/>
      <c r="B130" s="101"/>
      <c r="C130" s="133"/>
      <c r="D130" s="118"/>
      <c r="E130" s="118"/>
      <c r="F130" s="133"/>
      <c r="G130" s="104"/>
      <c r="H130" s="85">
        <v>125</v>
      </c>
      <c r="I130" s="33">
        <v>43370</v>
      </c>
      <c r="J130" s="84">
        <v>7330</v>
      </c>
      <c r="K130" s="126" t="s">
        <v>243</v>
      </c>
      <c r="L130" s="69" t="s">
        <v>115</v>
      </c>
      <c r="M130" s="128"/>
      <c r="N130" s="56"/>
    </row>
    <row r="131" spans="1:14" ht="39.75" customHeight="1">
      <c r="A131" s="110"/>
      <c r="B131" s="101"/>
      <c r="C131" s="133"/>
      <c r="D131" s="118"/>
      <c r="E131" s="118"/>
      <c r="F131" s="133"/>
      <c r="G131" s="104"/>
      <c r="H131" s="85">
        <v>126</v>
      </c>
      <c r="I131" s="33">
        <v>43371</v>
      </c>
      <c r="J131" s="84">
        <v>24355</v>
      </c>
      <c r="K131" s="126" t="s">
        <v>181</v>
      </c>
      <c r="L131" s="69" t="s">
        <v>182</v>
      </c>
      <c r="M131" s="128"/>
      <c r="N131" s="56"/>
    </row>
    <row r="132" spans="1:14" ht="39.75" customHeight="1">
      <c r="A132" s="110"/>
      <c r="B132" s="101"/>
      <c r="C132" s="133"/>
      <c r="D132" s="118"/>
      <c r="E132" s="118"/>
      <c r="F132" s="133"/>
      <c r="G132" s="104"/>
      <c r="H132" s="85">
        <v>127</v>
      </c>
      <c r="I132" s="33">
        <v>43373</v>
      </c>
      <c r="J132" s="84">
        <v>1800</v>
      </c>
      <c r="K132" s="126" t="s">
        <v>244</v>
      </c>
      <c r="L132" s="69" t="s">
        <v>50</v>
      </c>
      <c r="M132" s="128"/>
      <c r="N132" s="56"/>
    </row>
    <row r="133" spans="1:14" ht="39.75" customHeight="1">
      <c r="A133" s="110"/>
      <c r="B133" s="101"/>
      <c r="C133" s="133"/>
      <c r="D133" s="118"/>
      <c r="E133" s="118"/>
      <c r="F133" s="133"/>
      <c r="G133" s="104"/>
      <c r="H133" s="85">
        <v>128</v>
      </c>
      <c r="I133" s="33">
        <v>43373</v>
      </c>
      <c r="J133" s="84">
        <v>1500</v>
      </c>
      <c r="K133" s="126" t="s">
        <v>245</v>
      </c>
      <c r="L133" s="69" t="s">
        <v>50</v>
      </c>
      <c r="M133" s="128"/>
      <c r="N133" s="56"/>
    </row>
    <row r="134" spans="1:14" ht="39.75" customHeight="1">
      <c r="A134" s="110"/>
      <c r="B134" s="101"/>
      <c r="C134" s="133"/>
      <c r="D134" s="118"/>
      <c r="E134" s="118"/>
      <c r="F134" s="133"/>
      <c r="G134" s="104"/>
      <c r="H134" s="85">
        <v>129</v>
      </c>
      <c r="I134" s="33">
        <v>43373</v>
      </c>
      <c r="J134" s="84">
        <v>6600</v>
      </c>
      <c r="K134" s="126" t="s">
        <v>246</v>
      </c>
      <c r="L134" s="69" t="s">
        <v>50</v>
      </c>
      <c r="M134" s="128"/>
      <c r="N134" s="56"/>
    </row>
    <row r="135" spans="1:14" ht="39.75" customHeight="1">
      <c r="A135" s="110"/>
      <c r="B135" s="101"/>
      <c r="C135" s="133"/>
      <c r="D135" s="118"/>
      <c r="E135" s="118"/>
      <c r="F135" s="133"/>
      <c r="G135" s="104"/>
      <c r="H135" s="85">
        <v>130</v>
      </c>
      <c r="I135" s="33">
        <v>43373</v>
      </c>
      <c r="J135" s="84">
        <v>6900</v>
      </c>
      <c r="K135" s="126" t="s">
        <v>247</v>
      </c>
      <c r="L135" s="69" t="s">
        <v>50</v>
      </c>
      <c r="M135" s="128"/>
      <c r="N135" s="56"/>
    </row>
    <row r="136" spans="1:14" ht="39.75" customHeight="1">
      <c r="A136" s="110"/>
      <c r="B136" s="101"/>
      <c r="C136" s="133"/>
      <c r="D136" s="118"/>
      <c r="E136" s="118"/>
      <c r="F136" s="133"/>
      <c r="G136" s="104"/>
      <c r="H136" s="85">
        <v>131</v>
      </c>
      <c r="I136" s="33">
        <v>43373</v>
      </c>
      <c r="J136" s="84">
        <v>11600</v>
      </c>
      <c r="K136" s="126" t="s">
        <v>248</v>
      </c>
      <c r="L136" s="69" t="s">
        <v>50</v>
      </c>
      <c r="M136" s="128"/>
      <c r="N136" s="56"/>
    </row>
    <row r="137" spans="1:14" ht="39.75" customHeight="1">
      <c r="A137" s="110"/>
      <c r="B137" s="101"/>
      <c r="C137" s="133"/>
      <c r="D137" s="118"/>
      <c r="E137" s="118"/>
      <c r="F137" s="133"/>
      <c r="G137" s="104"/>
      <c r="H137" s="85">
        <v>132</v>
      </c>
      <c r="I137" s="33">
        <v>43373</v>
      </c>
      <c r="J137" s="84">
        <v>1800</v>
      </c>
      <c r="K137" s="126" t="s">
        <v>249</v>
      </c>
      <c r="L137" s="69" t="s">
        <v>50</v>
      </c>
      <c r="M137" s="128"/>
      <c r="N137" s="56"/>
    </row>
    <row r="138" spans="1:14" ht="39.75" customHeight="1">
      <c r="A138" s="110"/>
      <c r="B138" s="101"/>
      <c r="C138" s="133"/>
      <c r="D138" s="118"/>
      <c r="E138" s="118"/>
      <c r="F138" s="133"/>
      <c r="G138" s="104"/>
      <c r="H138" s="85">
        <v>133</v>
      </c>
      <c r="I138" s="33">
        <v>43373</v>
      </c>
      <c r="J138" s="84">
        <v>1200</v>
      </c>
      <c r="K138" s="126" t="s">
        <v>250</v>
      </c>
      <c r="L138" s="69" t="s">
        <v>50</v>
      </c>
      <c r="M138" s="128"/>
      <c r="N138" s="56"/>
    </row>
    <row r="139" spans="1:14" ht="39.75" customHeight="1">
      <c r="A139" s="110"/>
      <c r="B139" s="101"/>
      <c r="C139" s="133"/>
      <c r="D139" s="118"/>
      <c r="E139" s="118"/>
      <c r="F139" s="133"/>
      <c r="G139" s="104"/>
      <c r="H139" s="85">
        <v>134</v>
      </c>
      <c r="I139" s="33">
        <v>43392</v>
      </c>
      <c r="J139" s="125">
        <v>2630</v>
      </c>
      <c r="K139" s="126" t="s">
        <v>251</v>
      </c>
      <c r="L139" s="69" t="s">
        <v>252</v>
      </c>
      <c r="M139" s="128"/>
      <c r="N139" s="56"/>
    </row>
    <row r="140" spans="1:14" ht="39.75" customHeight="1">
      <c r="A140" s="110"/>
      <c r="B140" s="101"/>
      <c r="C140" s="133"/>
      <c r="D140" s="118"/>
      <c r="E140" s="118"/>
      <c r="F140" s="133"/>
      <c r="G140" s="104"/>
      <c r="H140" s="85">
        <v>135</v>
      </c>
      <c r="I140" s="33">
        <v>43392</v>
      </c>
      <c r="J140" s="125">
        <v>68010</v>
      </c>
      <c r="K140" s="126" t="s">
        <v>253</v>
      </c>
      <c r="L140" s="69" t="s">
        <v>159</v>
      </c>
      <c r="M140" s="128"/>
      <c r="N140" s="56"/>
    </row>
    <row r="141" spans="1:14" ht="39.75" customHeight="1">
      <c r="A141" s="110"/>
      <c r="B141" s="101"/>
      <c r="C141" s="133"/>
      <c r="D141" s="118"/>
      <c r="E141" s="118"/>
      <c r="F141" s="133"/>
      <c r="G141" s="104"/>
      <c r="H141" s="85">
        <v>136</v>
      </c>
      <c r="I141" s="33">
        <v>43398</v>
      </c>
      <c r="J141" s="125">
        <v>3800</v>
      </c>
      <c r="K141" s="126" t="s">
        <v>254</v>
      </c>
      <c r="L141" s="69" t="s">
        <v>255</v>
      </c>
      <c r="M141" s="128"/>
      <c r="N141" s="56"/>
    </row>
    <row r="142" spans="1:14" ht="39.75" customHeight="1">
      <c r="A142" s="110"/>
      <c r="B142" s="101"/>
      <c r="C142" s="133"/>
      <c r="D142" s="118"/>
      <c r="E142" s="118"/>
      <c r="F142" s="133"/>
      <c r="G142" s="104"/>
      <c r="H142" s="85">
        <v>137</v>
      </c>
      <c r="I142" s="24">
        <v>43438</v>
      </c>
      <c r="J142" s="37">
        <v>20000</v>
      </c>
      <c r="K142" s="61" t="s">
        <v>256</v>
      </c>
      <c r="L142" s="34" t="s">
        <v>30</v>
      </c>
      <c r="M142" s="128"/>
      <c r="N142" s="56"/>
    </row>
    <row r="143" spans="1:14" ht="39.75" customHeight="1">
      <c r="A143" s="110"/>
      <c r="B143" s="101"/>
      <c r="C143" s="133"/>
      <c r="D143" s="118"/>
      <c r="E143" s="118"/>
      <c r="F143" s="133"/>
      <c r="G143" s="104"/>
      <c r="H143" s="85">
        <v>138</v>
      </c>
      <c r="I143" s="24">
        <v>43438</v>
      </c>
      <c r="J143" s="37">
        <v>12200</v>
      </c>
      <c r="K143" s="61" t="s">
        <v>257</v>
      </c>
      <c r="L143" s="34" t="s">
        <v>50</v>
      </c>
      <c r="M143" s="128"/>
      <c r="N143" s="56"/>
    </row>
    <row r="144" spans="1:14" ht="39.75" customHeight="1">
      <c r="A144" s="110"/>
      <c r="B144" s="101"/>
      <c r="C144" s="133"/>
      <c r="D144" s="118"/>
      <c r="E144" s="118"/>
      <c r="F144" s="133"/>
      <c r="G144" s="104"/>
      <c r="H144" s="85">
        <v>139</v>
      </c>
      <c r="I144" s="24">
        <v>43440</v>
      </c>
      <c r="J144" s="37">
        <v>6900</v>
      </c>
      <c r="K144" s="61" t="s">
        <v>258</v>
      </c>
      <c r="L144" s="34" t="s">
        <v>50</v>
      </c>
      <c r="M144" s="128"/>
      <c r="N144" s="56"/>
    </row>
    <row r="145" spans="1:14" ht="39.75" customHeight="1">
      <c r="A145" s="110"/>
      <c r="B145" s="101"/>
      <c r="C145" s="133"/>
      <c r="D145" s="118"/>
      <c r="E145" s="118"/>
      <c r="F145" s="133"/>
      <c r="G145" s="104"/>
      <c r="H145" s="85">
        <v>140</v>
      </c>
      <c r="I145" s="134">
        <v>43446</v>
      </c>
      <c r="J145" s="37">
        <v>1071.5</v>
      </c>
      <c r="K145" s="61" t="s">
        <v>259</v>
      </c>
      <c r="L145" s="34" t="s">
        <v>260</v>
      </c>
      <c r="M145" s="128"/>
      <c r="N145" s="56"/>
    </row>
    <row r="146" spans="1:14" ht="39.75" customHeight="1">
      <c r="A146" s="110"/>
      <c r="B146" s="101"/>
      <c r="C146" s="133"/>
      <c r="D146" s="118"/>
      <c r="E146" s="118"/>
      <c r="F146" s="133"/>
      <c r="G146" s="104"/>
      <c r="H146" s="85">
        <v>141</v>
      </c>
      <c r="I146" s="134">
        <v>43446</v>
      </c>
      <c r="J146" s="37">
        <v>6175</v>
      </c>
      <c r="K146" s="61" t="s">
        <v>261</v>
      </c>
      <c r="L146" s="34" t="s">
        <v>262</v>
      </c>
      <c r="M146" s="128"/>
      <c r="N146" s="56"/>
    </row>
    <row r="147" spans="1:14" ht="39.75" customHeight="1">
      <c r="A147" s="110"/>
      <c r="B147" s="101"/>
      <c r="C147" s="133"/>
      <c r="D147" s="118"/>
      <c r="E147" s="118"/>
      <c r="F147" s="133"/>
      <c r="G147" s="104"/>
      <c r="H147" s="85">
        <v>142</v>
      </c>
      <c r="I147" s="134">
        <v>43446</v>
      </c>
      <c r="J147" s="37">
        <v>6000</v>
      </c>
      <c r="K147" s="61" t="s">
        <v>263</v>
      </c>
      <c r="L147" s="34" t="s">
        <v>264</v>
      </c>
      <c r="M147" s="128"/>
      <c r="N147" s="56"/>
    </row>
    <row r="148" spans="1:14" ht="39.75" customHeight="1">
      <c r="A148" s="111"/>
      <c r="B148" s="41"/>
      <c r="C148" s="42"/>
      <c r="D148" s="28"/>
      <c r="E148" s="28"/>
      <c r="F148" s="42"/>
      <c r="G148" s="43"/>
      <c r="H148" s="85">
        <v>143</v>
      </c>
      <c r="I148" s="134">
        <v>43447</v>
      </c>
      <c r="J148" s="37">
        <v>20752.4</v>
      </c>
      <c r="K148" s="126" t="s">
        <v>141</v>
      </c>
      <c r="L148" s="34" t="s">
        <v>50</v>
      </c>
      <c r="M148" s="64"/>
      <c r="N148" s="56"/>
    </row>
    <row r="149" spans="1:14" ht="39.75" customHeight="1">
      <c r="A149" s="112">
        <v>35</v>
      </c>
      <c r="B149" s="33">
        <v>43280</v>
      </c>
      <c r="C149" s="69" t="s">
        <v>265</v>
      </c>
      <c r="D149" s="32">
        <v>65</v>
      </c>
      <c r="E149" s="32"/>
      <c r="F149" s="69" t="s">
        <v>266</v>
      </c>
      <c r="G149" s="84">
        <v>16670</v>
      </c>
      <c r="H149" s="85">
        <v>144</v>
      </c>
      <c r="I149" s="33">
        <v>43392</v>
      </c>
      <c r="J149" s="84">
        <v>16670</v>
      </c>
      <c r="K149" s="68" t="s">
        <v>267</v>
      </c>
      <c r="L149" s="69" t="s">
        <v>30</v>
      </c>
      <c r="M149" s="52">
        <f>G149-J149</f>
        <v>0</v>
      </c>
      <c r="N149" s="56"/>
    </row>
    <row r="150" spans="1:14" ht="39.75" customHeight="1">
      <c r="A150" s="112">
        <v>36</v>
      </c>
      <c r="B150" s="33">
        <v>43256</v>
      </c>
      <c r="C150" s="69"/>
      <c r="D150" s="32">
        <v>4</v>
      </c>
      <c r="E150" s="69" t="s">
        <v>35</v>
      </c>
      <c r="F150" s="69" t="s">
        <v>268</v>
      </c>
      <c r="G150" s="84">
        <v>1849200</v>
      </c>
      <c r="H150" s="85">
        <v>145</v>
      </c>
      <c r="I150" s="33">
        <v>43257</v>
      </c>
      <c r="J150" s="84">
        <v>1849200</v>
      </c>
      <c r="K150" s="141" t="s">
        <v>94</v>
      </c>
      <c r="L150" s="69" t="s">
        <v>95</v>
      </c>
      <c r="M150" s="52">
        <f>G150-J150</f>
        <v>0</v>
      </c>
      <c r="N150" s="56"/>
    </row>
    <row r="151" spans="1:14" ht="39.75" customHeight="1">
      <c r="A151" s="112">
        <v>37</v>
      </c>
      <c r="B151" s="33">
        <v>43263</v>
      </c>
      <c r="C151" s="69"/>
      <c r="D151" s="32">
        <v>25</v>
      </c>
      <c r="E151" s="69" t="s">
        <v>269</v>
      </c>
      <c r="F151" s="69" t="s">
        <v>270</v>
      </c>
      <c r="G151" s="84">
        <v>50000</v>
      </c>
      <c r="H151" s="85">
        <v>146</v>
      </c>
      <c r="I151" s="33">
        <v>43403</v>
      </c>
      <c r="J151" s="125">
        <v>26000</v>
      </c>
      <c r="K151" s="126" t="s">
        <v>271</v>
      </c>
      <c r="L151" s="69" t="s">
        <v>50</v>
      </c>
      <c r="M151" s="52">
        <f>G151-J151</f>
        <v>24000</v>
      </c>
      <c r="N151" s="56"/>
    </row>
    <row r="152" spans="1:14" ht="39.75" customHeight="1">
      <c r="A152" s="112">
        <v>38</v>
      </c>
      <c r="B152" s="33">
        <v>43279</v>
      </c>
      <c r="C152" s="69"/>
      <c r="D152" s="32">
        <v>38</v>
      </c>
      <c r="E152" s="108" t="s">
        <v>35</v>
      </c>
      <c r="F152" s="69" t="s">
        <v>272</v>
      </c>
      <c r="G152" s="84">
        <v>1000000</v>
      </c>
      <c r="H152" s="85">
        <v>147</v>
      </c>
      <c r="I152" s="53">
        <v>43448</v>
      </c>
      <c r="J152" s="37">
        <v>652639.78</v>
      </c>
      <c r="K152" s="61" t="s">
        <v>92</v>
      </c>
      <c r="L152" s="34" t="s">
        <v>64</v>
      </c>
      <c r="M152" s="52">
        <f>G152-J152</f>
        <v>347360.22</v>
      </c>
      <c r="N152" s="56"/>
    </row>
    <row r="153" spans="1:14" ht="38.25" customHeight="1">
      <c r="A153" s="106">
        <v>39</v>
      </c>
      <c r="B153" s="38">
        <v>43279</v>
      </c>
      <c r="C153" s="39"/>
      <c r="D153" s="23">
        <v>66</v>
      </c>
      <c r="E153" s="114" t="s">
        <v>35</v>
      </c>
      <c r="F153" s="39" t="s">
        <v>273</v>
      </c>
      <c r="G153" s="40">
        <v>956200</v>
      </c>
      <c r="H153" s="85">
        <v>148</v>
      </c>
      <c r="I153" s="33">
        <v>43384</v>
      </c>
      <c r="J153" s="37">
        <v>858050</v>
      </c>
      <c r="K153" s="126" t="s">
        <v>85</v>
      </c>
      <c r="L153" s="69" t="s">
        <v>50</v>
      </c>
      <c r="M153" s="62">
        <f>G153-J153-J154</f>
        <v>0</v>
      </c>
      <c r="N153" s="129" t="s">
        <v>274</v>
      </c>
    </row>
    <row r="154" spans="1:14" ht="36" customHeight="1">
      <c r="A154" s="111"/>
      <c r="B154" s="41"/>
      <c r="C154" s="42"/>
      <c r="D154" s="28"/>
      <c r="E154" s="121"/>
      <c r="F154" s="42"/>
      <c r="G154" s="43"/>
      <c r="H154" s="85">
        <v>149</v>
      </c>
      <c r="I154" s="24">
        <v>43446</v>
      </c>
      <c r="J154" s="37">
        <v>98150</v>
      </c>
      <c r="K154" s="126" t="s">
        <v>275</v>
      </c>
      <c r="L154" s="34" t="s">
        <v>50</v>
      </c>
      <c r="M154" s="64"/>
      <c r="N154" s="129" t="s">
        <v>276</v>
      </c>
    </row>
    <row r="155" spans="1:14" ht="39.75" customHeight="1">
      <c r="A155" s="106">
        <v>40</v>
      </c>
      <c r="B155" s="38">
        <v>43307</v>
      </c>
      <c r="C155" s="39"/>
      <c r="D155" s="23">
        <v>64</v>
      </c>
      <c r="E155" s="114" t="s">
        <v>35</v>
      </c>
      <c r="F155" s="114" t="s">
        <v>277</v>
      </c>
      <c r="G155" s="40">
        <v>374600</v>
      </c>
      <c r="H155" s="85">
        <v>150</v>
      </c>
      <c r="I155" s="33">
        <v>43371</v>
      </c>
      <c r="J155" s="84">
        <v>72050</v>
      </c>
      <c r="K155" s="126" t="s">
        <v>278</v>
      </c>
      <c r="L155" s="69" t="s">
        <v>50</v>
      </c>
      <c r="M155" s="62">
        <f>G155-J155-J156-J157</f>
        <v>0</v>
      </c>
      <c r="N155" s="63"/>
    </row>
    <row r="156" spans="1:14" ht="39.75" customHeight="1">
      <c r="A156" s="110"/>
      <c r="B156" s="101"/>
      <c r="C156" s="133"/>
      <c r="D156" s="118"/>
      <c r="E156" s="117"/>
      <c r="F156" s="117"/>
      <c r="G156" s="104"/>
      <c r="H156" s="85">
        <v>151</v>
      </c>
      <c r="I156" s="24">
        <v>43434</v>
      </c>
      <c r="J156" s="37">
        <v>300000</v>
      </c>
      <c r="K156" s="61" t="s">
        <v>279</v>
      </c>
      <c r="L156" s="34" t="s">
        <v>35</v>
      </c>
      <c r="M156" s="128"/>
      <c r="N156" s="142"/>
    </row>
    <row r="157" spans="1:14" ht="39.75" customHeight="1">
      <c r="A157" s="111"/>
      <c r="B157" s="41"/>
      <c r="C157" s="42"/>
      <c r="D157" s="28"/>
      <c r="E157" s="121"/>
      <c r="F157" s="121"/>
      <c r="G157" s="43"/>
      <c r="H157" s="85">
        <v>152</v>
      </c>
      <c r="I157" s="24">
        <v>43446</v>
      </c>
      <c r="J157" s="37">
        <v>2550</v>
      </c>
      <c r="K157" s="126" t="s">
        <v>280</v>
      </c>
      <c r="L157" s="34" t="s">
        <v>281</v>
      </c>
      <c r="M157" s="64"/>
      <c r="N157" s="65"/>
    </row>
    <row r="158" spans="1:14" ht="39.75" customHeight="1">
      <c r="A158" s="112">
        <v>41</v>
      </c>
      <c r="B158" s="33">
        <v>43315</v>
      </c>
      <c r="C158" s="69"/>
      <c r="D158" s="32">
        <v>11</v>
      </c>
      <c r="E158" s="108" t="s">
        <v>35</v>
      </c>
      <c r="F158" s="108" t="s">
        <v>282</v>
      </c>
      <c r="G158" s="84">
        <v>5649000</v>
      </c>
      <c r="H158" s="85">
        <v>153</v>
      </c>
      <c r="I158" s="33">
        <v>43323</v>
      </c>
      <c r="J158" s="84">
        <v>5649000</v>
      </c>
      <c r="K158" s="135" t="s">
        <v>283</v>
      </c>
      <c r="L158" s="108" t="s">
        <v>35</v>
      </c>
      <c r="M158" s="52">
        <f aca="true" t="shared" si="0" ref="M158:M174">G158-J158</f>
        <v>0</v>
      </c>
      <c r="N158" s="56"/>
    </row>
    <row r="159" spans="1:14" ht="39.75" customHeight="1">
      <c r="A159" s="112">
        <v>42</v>
      </c>
      <c r="B159" s="33">
        <v>43315</v>
      </c>
      <c r="C159" s="69"/>
      <c r="D159" s="32">
        <v>12</v>
      </c>
      <c r="E159" s="108" t="s">
        <v>35</v>
      </c>
      <c r="F159" s="108" t="s">
        <v>284</v>
      </c>
      <c r="G159" s="84">
        <v>1707407.66</v>
      </c>
      <c r="H159" s="85">
        <v>154</v>
      </c>
      <c r="I159" s="33">
        <v>43321</v>
      </c>
      <c r="J159" s="84">
        <v>1707407.66</v>
      </c>
      <c r="K159" s="135" t="s">
        <v>285</v>
      </c>
      <c r="L159" s="108" t="s">
        <v>35</v>
      </c>
      <c r="M159" s="52">
        <f t="shared" si="0"/>
        <v>0</v>
      </c>
      <c r="N159" s="56"/>
    </row>
    <row r="160" spans="1:14" ht="39.75" customHeight="1">
      <c r="A160" s="112">
        <v>43</v>
      </c>
      <c r="B160" s="33">
        <v>43308</v>
      </c>
      <c r="C160" s="69" t="s">
        <v>286</v>
      </c>
      <c r="D160" s="32">
        <v>61</v>
      </c>
      <c r="E160" s="108"/>
      <c r="F160" s="69" t="s">
        <v>287</v>
      </c>
      <c r="G160" s="84">
        <v>20000</v>
      </c>
      <c r="H160" s="85">
        <v>155</v>
      </c>
      <c r="I160" s="33">
        <v>43371</v>
      </c>
      <c r="J160" s="125">
        <v>20000</v>
      </c>
      <c r="K160" s="126" t="s">
        <v>288</v>
      </c>
      <c r="L160" s="69" t="s">
        <v>30</v>
      </c>
      <c r="M160" s="52">
        <f t="shared" si="0"/>
        <v>0</v>
      </c>
      <c r="N160" s="56"/>
    </row>
    <row r="161" spans="1:14" ht="39.75" customHeight="1">
      <c r="A161" s="112">
        <v>44</v>
      </c>
      <c r="B161" s="33">
        <v>43321</v>
      </c>
      <c r="C161" s="69" t="s">
        <v>289</v>
      </c>
      <c r="D161" s="32">
        <v>21</v>
      </c>
      <c r="E161" s="108"/>
      <c r="F161" s="69" t="s">
        <v>290</v>
      </c>
      <c r="G161" s="84">
        <v>10000</v>
      </c>
      <c r="H161" s="85">
        <v>156</v>
      </c>
      <c r="I161" s="33">
        <v>43371</v>
      </c>
      <c r="J161" s="125">
        <v>10000</v>
      </c>
      <c r="K161" s="126" t="s">
        <v>291</v>
      </c>
      <c r="L161" s="69" t="s">
        <v>30</v>
      </c>
      <c r="M161" s="52">
        <f t="shared" si="0"/>
        <v>0</v>
      </c>
      <c r="N161" s="56"/>
    </row>
    <row r="162" spans="1:14" ht="39.75" customHeight="1">
      <c r="A162" s="112">
        <v>45</v>
      </c>
      <c r="B162" s="33">
        <v>43329</v>
      </c>
      <c r="C162" s="69" t="s">
        <v>292</v>
      </c>
      <c r="D162" s="32">
        <v>53</v>
      </c>
      <c r="E162" s="69"/>
      <c r="F162" s="69" t="s">
        <v>293</v>
      </c>
      <c r="G162" s="84">
        <v>30000</v>
      </c>
      <c r="H162" s="85">
        <v>157</v>
      </c>
      <c r="I162" s="33">
        <v>43371</v>
      </c>
      <c r="J162" s="84">
        <v>30000</v>
      </c>
      <c r="K162" s="126" t="s">
        <v>294</v>
      </c>
      <c r="L162" s="69" t="s">
        <v>30</v>
      </c>
      <c r="M162" s="52">
        <f t="shared" si="0"/>
        <v>0</v>
      </c>
      <c r="N162" s="56"/>
    </row>
    <row r="163" spans="1:14" ht="39.75" customHeight="1">
      <c r="A163" s="112">
        <v>46</v>
      </c>
      <c r="B163" s="33">
        <v>43334</v>
      </c>
      <c r="C163" s="69" t="s">
        <v>295</v>
      </c>
      <c r="D163" s="32">
        <v>62</v>
      </c>
      <c r="E163" s="69"/>
      <c r="F163" s="69" t="s">
        <v>296</v>
      </c>
      <c r="G163" s="84">
        <v>5000</v>
      </c>
      <c r="H163" s="85">
        <v>158</v>
      </c>
      <c r="I163" s="33">
        <v>43371</v>
      </c>
      <c r="J163" s="84">
        <v>5000</v>
      </c>
      <c r="K163" s="126" t="s">
        <v>297</v>
      </c>
      <c r="L163" s="69" t="s">
        <v>30</v>
      </c>
      <c r="M163" s="52">
        <f t="shared" si="0"/>
        <v>0</v>
      </c>
      <c r="N163" s="56"/>
    </row>
    <row r="164" spans="1:14" ht="39.75" customHeight="1">
      <c r="A164" s="112">
        <v>47</v>
      </c>
      <c r="B164" s="33">
        <v>43334</v>
      </c>
      <c r="C164" s="69" t="s">
        <v>298</v>
      </c>
      <c r="D164" s="32">
        <v>63</v>
      </c>
      <c r="E164" s="69"/>
      <c r="F164" s="69" t="s">
        <v>299</v>
      </c>
      <c r="G164" s="84">
        <v>10000</v>
      </c>
      <c r="H164" s="85">
        <v>159</v>
      </c>
      <c r="I164" s="33">
        <v>43371</v>
      </c>
      <c r="J164" s="125">
        <v>10000</v>
      </c>
      <c r="K164" s="126" t="s">
        <v>291</v>
      </c>
      <c r="L164" s="69" t="s">
        <v>30</v>
      </c>
      <c r="M164" s="52">
        <f t="shared" si="0"/>
        <v>0</v>
      </c>
      <c r="N164" s="56"/>
    </row>
    <row r="165" spans="1:14" ht="39.75" customHeight="1">
      <c r="A165" s="112">
        <v>48</v>
      </c>
      <c r="B165" s="33">
        <v>43350</v>
      </c>
      <c r="C165" s="69" t="s">
        <v>300</v>
      </c>
      <c r="D165" s="32">
        <v>16</v>
      </c>
      <c r="E165" s="69"/>
      <c r="F165" s="69" t="s">
        <v>301</v>
      </c>
      <c r="G165" s="84">
        <v>20000</v>
      </c>
      <c r="H165" s="85">
        <v>160</v>
      </c>
      <c r="I165" s="33">
        <v>43371</v>
      </c>
      <c r="J165" s="125">
        <v>20000</v>
      </c>
      <c r="K165" s="135" t="s">
        <v>302</v>
      </c>
      <c r="L165" s="108" t="s">
        <v>30</v>
      </c>
      <c r="M165" s="52">
        <f t="shared" si="0"/>
        <v>0</v>
      </c>
      <c r="N165" s="56"/>
    </row>
    <row r="166" spans="1:14" ht="48.75" customHeight="1">
      <c r="A166" s="112">
        <v>49</v>
      </c>
      <c r="B166" s="33">
        <v>43390</v>
      </c>
      <c r="C166" s="69"/>
      <c r="D166" s="32">
        <v>19</v>
      </c>
      <c r="E166" s="69" t="s">
        <v>303</v>
      </c>
      <c r="F166" s="69" t="s">
        <v>304</v>
      </c>
      <c r="G166" s="84">
        <v>31500</v>
      </c>
      <c r="H166" s="85">
        <v>161</v>
      </c>
      <c r="I166" s="24">
        <v>43446</v>
      </c>
      <c r="J166" s="37">
        <v>31500</v>
      </c>
      <c r="K166" s="126" t="s">
        <v>275</v>
      </c>
      <c r="L166" s="34" t="s">
        <v>50</v>
      </c>
      <c r="M166" s="52">
        <f t="shared" si="0"/>
        <v>0</v>
      </c>
      <c r="N166" s="129" t="s">
        <v>305</v>
      </c>
    </row>
    <row r="167" spans="1:14" ht="39.75" customHeight="1">
      <c r="A167" s="112">
        <v>50</v>
      </c>
      <c r="B167" s="33">
        <v>43392</v>
      </c>
      <c r="C167" s="69"/>
      <c r="D167" s="32">
        <v>32</v>
      </c>
      <c r="E167" s="69" t="s">
        <v>306</v>
      </c>
      <c r="F167" s="69" t="s">
        <v>307</v>
      </c>
      <c r="G167" s="84">
        <v>15000</v>
      </c>
      <c r="H167" s="85">
        <v>162</v>
      </c>
      <c r="I167" s="24">
        <v>43420</v>
      </c>
      <c r="J167" s="37">
        <v>15000</v>
      </c>
      <c r="K167" s="61" t="s">
        <v>308</v>
      </c>
      <c r="L167" s="108" t="s">
        <v>30</v>
      </c>
      <c r="M167" s="52">
        <f t="shared" si="0"/>
        <v>0</v>
      </c>
      <c r="N167" s="56"/>
    </row>
    <row r="168" spans="1:14" ht="39.75" customHeight="1">
      <c r="A168" s="112">
        <v>51</v>
      </c>
      <c r="B168" s="33">
        <v>43392</v>
      </c>
      <c r="C168" s="69"/>
      <c r="D168" s="32">
        <v>31</v>
      </c>
      <c r="E168" s="69" t="s">
        <v>306</v>
      </c>
      <c r="F168" s="69" t="s">
        <v>309</v>
      </c>
      <c r="G168" s="84">
        <v>5000</v>
      </c>
      <c r="H168" s="85">
        <v>163</v>
      </c>
      <c r="I168" s="33"/>
      <c r="J168" s="125"/>
      <c r="K168" s="135"/>
      <c r="L168" s="108"/>
      <c r="M168" s="52">
        <f t="shared" si="0"/>
        <v>5000</v>
      </c>
      <c r="N168" s="56"/>
    </row>
    <row r="169" spans="1:14" ht="39.75" customHeight="1">
      <c r="A169" s="112">
        <v>52</v>
      </c>
      <c r="B169" s="33">
        <v>43404</v>
      </c>
      <c r="C169" s="69"/>
      <c r="D169" s="32">
        <v>84</v>
      </c>
      <c r="E169" s="69" t="s">
        <v>310</v>
      </c>
      <c r="F169" s="69" t="s">
        <v>311</v>
      </c>
      <c r="G169" s="84">
        <v>50000</v>
      </c>
      <c r="H169" s="85">
        <v>164</v>
      </c>
      <c r="I169" s="33"/>
      <c r="J169" s="125"/>
      <c r="K169" s="135"/>
      <c r="L169" s="108"/>
      <c r="M169" s="52">
        <f t="shared" si="0"/>
        <v>50000</v>
      </c>
      <c r="N169" s="56"/>
    </row>
    <row r="170" spans="1:14" ht="39.75" customHeight="1">
      <c r="A170" s="112">
        <v>53</v>
      </c>
      <c r="B170" s="24">
        <v>43418</v>
      </c>
      <c r="C170" s="69"/>
      <c r="D170" s="32">
        <v>21</v>
      </c>
      <c r="E170" s="136" t="s">
        <v>306</v>
      </c>
      <c r="F170" s="69" t="s">
        <v>312</v>
      </c>
      <c r="G170" s="37">
        <v>15000</v>
      </c>
      <c r="H170" s="85">
        <v>165</v>
      </c>
      <c r="I170" s="33"/>
      <c r="J170" s="125"/>
      <c r="K170" s="135"/>
      <c r="L170" s="108"/>
      <c r="M170" s="52">
        <f t="shared" si="0"/>
        <v>15000</v>
      </c>
      <c r="N170" s="56"/>
    </row>
    <row r="171" spans="1:14" ht="39.75" customHeight="1">
      <c r="A171" s="112">
        <v>54</v>
      </c>
      <c r="B171" s="24">
        <v>43418</v>
      </c>
      <c r="C171" s="69"/>
      <c r="D171" s="32">
        <v>36</v>
      </c>
      <c r="E171" s="136" t="s">
        <v>306</v>
      </c>
      <c r="F171" s="69" t="s">
        <v>312</v>
      </c>
      <c r="G171" s="37">
        <v>15000</v>
      </c>
      <c r="H171" s="85">
        <v>166</v>
      </c>
      <c r="I171" s="33"/>
      <c r="J171" s="125"/>
      <c r="K171" s="135"/>
      <c r="L171" s="108"/>
      <c r="M171" s="52">
        <f t="shared" si="0"/>
        <v>15000</v>
      </c>
      <c r="N171" s="56"/>
    </row>
    <row r="172" spans="1:14" ht="39.75" customHeight="1">
      <c r="A172" s="112">
        <v>55</v>
      </c>
      <c r="B172" s="24">
        <v>43432</v>
      </c>
      <c r="C172" s="39"/>
      <c r="D172" s="32">
        <v>80</v>
      </c>
      <c r="E172" s="136" t="s">
        <v>303</v>
      </c>
      <c r="F172" s="69" t="s">
        <v>313</v>
      </c>
      <c r="G172" s="37">
        <v>90000</v>
      </c>
      <c r="H172" s="85">
        <v>167</v>
      </c>
      <c r="I172" s="24">
        <v>43447</v>
      </c>
      <c r="J172" s="37">
        <v>90000</v>
      </c>
      <c r="K172" s="126" t="s">
        <v>58</v>
      </c>
      <c r="L172" s="34" t="s">
        <v>50</v>
      </c>
      <c r="M172" s="52">
        <f t="shared" si="0"/>
        <v>0</v>
      </c>
      <c r="N172" s="129" t="s">
        <v>314</v>
      </c>
    </row>
    <row r="173" spans="1:14" ht="39.75" customHeight="1">
      <c r="A173" s="112">
        <v>56</v>
      </c>
      <c r="B173" s="33">
        <v>43430</v>
      </c>
      <c r="C173" s="39" t="s">
        <v>315</v>
      </c>
      <c r="D173" s="32">
        <v>72</v>
      </c>
      <c r="E173" s="136"/>
      <c r="F173" s="39" t="s">
        <v>316</v>
      </c>
      <c r="G173" s="46">
        <v>30000</v>
      </c>
      <c r="H173" s="85">
        <v>168</v>
      </c>
      <c r="I173" s="24">
        <v>43438</v>
      </c>
      <c r="J173" s="125">
        <v>30000</v>
      </c>
      <c r="K173" s="61" t="s">
        <v>317</v>
      </c>
      <c r="L173" s="34" t="s">
        <v>30</v>
      </c>
      <c r="M173" s="52">
        <f t="shared" si="0"/>
        <v>0</v>
      </c>
      <c r="N173" s="56"/>
    </row>
    <row r="174" spans="1:14" ht="39.75" customHeight="1">
      <c r="A174" s="112">
        <v>57</v>
      </c>
      <c r="B174" s="33">
        <v>43433</v>
      </c>
      <c r="C174" s="39" t="s">
        <v>318</v>
      </c>
      <c r="D174" s="32">
        <v>88</v>
      </c>
      <c r="E174" s="136"/>
      <c r="F174" s="39" t="s">
        <v>319</v>
      </c>
      <c r="G174" s="46">
        <v>170000</v>
      </c>
      <c r="H174" s="85">
        <v>169</v>
      </c>
      <c r="I174" s="134">
        <v>43446</v>
      </c>
      <c r="J174" s="37">
        <v>170000</v>
      </c>
      <c r="K174" s="61" t="s">
        <v>320</v>
      </c>
      <c r="L174" s="34" t="s">
        <v>30</v>
      </c>
      <c r="M174" s="52">
        <f t="shared" si="0"/>
        <v>0</v>
      </c>
      <c r="N174" s="56"/>
    </row>
    <row r="175" spans="1:14" ht="39.75" customHeight="1">
      <c r="A175" s="106">
        <v>58</v>
      </c>
      <c r="B175" s="47">
        <v>43437</v>
      </c>
      <c r="C175" s="39"/>
      <c r="D175" s="23">
        <v>1</v>
      </c>
      <c r="E175" s="25" t="s">
        <v>35</v>
      </c>
      <c r="F175" s="39" t="s">
        <v>321</v>
      </c>
      <c r="G175" s="27">
        <v>1092100</v>
      </c>
      <c r="H175" s="85">
        <v>170</v>
      </c>
      <c r="I175" s="24">
        <v>43448</v>
      </c>
      <c r="J175" s="37">
        <v>413467</v>
      </c>
      <c r="K175" s="126" t="s">
        <v>322</v>
      </c>
      <c r="L175" s="34" t="s">
        <v>50</v>
      </c>
      <c r="M175" s="62">
        <f>G175-J175-J176</f>
        <v>69092</v>
      </c>
      <c r="N175" s="56"/>
    </row>
    <row r="176" spans="1:14" ht="39.75" customHeight="1">
      <c r="A176" s="111"/>
      <c r="B176" s="48"/>
      <c r="C176" s="42"/>
      <c r="D176" s="28"/>
      <c r="E176" s="29"/>
      <c r="F176" s="42"/>
      <c r="G176" s="31"/>
      <c r="H176" s="85">
        <v>171</v>
      </c>
      <c r="I176" s="24">
        <v>43448</v>
      </c>
      <c r="J176" s="37">
        <v>609541</v>
      </c>
      <c r="K176" s="126" t="s">
        <v>323</v>
      </c>
      <c r="L176" s="34" t="s">
        <v>50</v>
      </c>
      <c r="M176" s="64"/>
      <c r="N176" s="56"/>
    </row>
    <row r="177" spans="1:14" ht="39.75" customHeight="1">
      <c r="A177" s="112">
        <v>59</v>
      </c>
      <c r="B177" s="113">
        <v>43439</v>
      </c>
      <c r="C177" s="39" t="s">
        <v>324</v>
      </c>
      <c r="D177" s="32">
        <v>30</v>
      </c>
      <c r="E177" s="136"/>
      <c r="F177" s="39" t="s">
        <v>325</v>
      </c>
      <c r="G177" s="46">
        <v>10000</v>
      </c>
      <c r="H177" s="85">
        <v>172</v>
      </c>
      <c r="I177" s="24">
        <v>43444</v>
      </c>
      <c r="J177" s="37">
        <v>10000</v>
      </c>
      <c r="K177" s="61" t="s">
        <v>326</v>
      </c>
      <c r="L177" s="34" t="s">
        <v>30</v>
      </c>
      <c r="M177" s="52">
        <f>G177-J177</f>
        <v>0</v>
      </c>
      <c r="N177" s="56"/>
    </row>
    <row r="178" spans="1:14" ht="39.75" customHeight="1">
      <c r="A178" s="112">
        <v>60</v>
      </c>
      <c r="B178" s="137">
        <v>43446</v>
      </c>
      <c r="C178" s="137"/>
      <c r="D178" s="32">
        <v>138</v>
      </c>
      <c r="E178" s="34" t="s">
        <v>35</v>
      </c>
      <c r="F178" s="69" t="s">
        <v>327</v>
      </c>
      <c r="G178" s="37">
        <v>22450</v>
      </c>
      <c r="H178" s="85">
        <v>173</v>
      </c>
      <c r="I178" s="53">
        <v>43447</v>
      </c>
      <c r="J178" s="125">
        <v>22450</v>
      </c>
      <c r="K178" s="126" t="s">
        <v>328</v>
      </c>
      <c r="L178" s="69" t="s">
        <v>50</v>
      </c>
      <c r="M178" s="52">
        <f>G178-J178</f>
        <v>0</v>
      </c>
      <c r="N178" s="56"/>
    </row>
    <row r="179" spans="1:14" ht="48" customHeight="1">
      <c r="A179" s="138"/>
      <c r="B179" s="49"/>
      <c r="C179" s="32"/>
      <c r="D179" s="32"/>
      <c r="E179" s="32"/>
      <c r="F179" s="59" t="s">
        <v>329</v>
      </c>
      <c r="G179" s="139">
        <f>SUM(G6:G178)</f>
        <v>38411154.75999999</v>
      </c>
      <c r="H179" s="140"/>
      <c r="I179" s="53"/>
      <c r="J179" s="52">
        <f>SUM(J6:J178)</f>
        <v>37826318.199999996</v>
      </c>
      <c r="K179" s="68"/>
      <c r="L179" s="69"/>
      <c r="M179" s="52">
        <f>SUM(M6:M178)</f>
        <v>584836.56</v>
      </c>
      <c r="N179" s="56"/>
    </row>
    <row r="182" ht="19.5" customHeight="1">
      <c r="K182" s="70"/>
    </row>
    <row r="183" ht="19.5" customHeight="1">
      <c r="K183" s="70"/>
    </row>
    <row r="184" ht="19.5" customHeight="1">
      <c r="K184" s="70"/>
    </row>
    <row r="198" ht="19.5" customHeight="1">
      <c r="M198" s="7"/>
    </row>
    <row r="199" ht="19.5" customHeight="1">
      <c r="M199" s="7"/>
    </row>
    <row r="200" ht="19.5" customHeight="1">
      <c r="M200" s="7"/>
    </row>
    <row r="201" ht="19.5" customHeight="1">
      <c r="M201" s="7"/>
    </row>
  </sheetData>
  <sheetProtection/>
  <autoFilter ref="A5:N179"/>
  <mergeCells count="157">
    <mergeCell ref="A1:M1"/>
    <mergeCell ref="A4:G4"/>
    <mergeCell ref="H4:M4"/>
    <mergeCell ref="A7:A8"/>
    <mergeCell ref="A12:A17"/>
    <mergeCell ref="A18:A20"/>
    <mergeCell ref="A21:A24"/>
    <mergeCell ref="A26:A27"/>
    <mergeCell ref="A29:A31"/>
    <mergeCell ref="A32:A33"/>
    <mergeCell ref="A36:A38"/>
    <mergeCell ref="A39:A42"/>
    <mergeCell ref="A44:A54"/>
    <mergeCell ref="A55:A75"/>
    <mergeCell ref="A76:A80"/>
    <mergeCell ref="A82:A96"/>
    <mergeCell ref="A101:A102"/>
    <mergeCell ref="A103:A104"/>
    <mergeCell ref="A109:A148"/>
    <mergeCell ref="A153:A154"/>
    <mergeCell ref="A155:A157"/>
    <mergeCell ref="A175:A176"/>
    <mergeCell ref="B7:B8"/>
    <mergeCell ref="B12:B17"/>
    <mergeCell ref="B18:B20"/>
    <mergeCell ref="B21:B24"/>
    <mergeCell ref="B26:B27"/>
    <mergeCell ref="B29:B31"/>
    <mergeCell ref="B32:B33"/>
    <mergeCell ref="B36:B38"/>
    <mergeCell ref="B39:B42"/>
    <mergeCell ref="B44:B54"/>
    <mergeCell ref="B55:B75"/>
    <mergeCell ref="B76:B80"/>
    <mergeCell ref="B82:B96"/>
    <mergeCell ref="B101:B102"/>
    <mergeCell ref="B103:B104"/>
    <mergeCell ref="B109:B148"/>
    <mergeCell ref="B153:B154"/>
    <mergeCell ref="B155:B157"/>
    <mergeCell ref="B175:B176"/>
    <mergeCell ref="C7:C8"/>
    <mergeCell ref="C12:C17"/>
    <mergeCell ref="C18:C20"/>
    <mergeCell ref="C21:C24"/>
    <mergeCell ref="C26:C27"/>
    <mergeCell ref="C29:C31"/>
    <mergeCell ref="C32:C33"/>
    <mergeCell ref="C36:C38"/>
    <mergeCell ref="C39:C42"/>
    <mergeCell ref="C44:C54"/>
    <mergeCell ref="C55:C75"/>
    <mergeCell ref="C76:C80"/>
    <mergeCell ref="C82:C96"/>
    <mergeCell ref="C101:C102"/>
    <mergeCell ref="C103:C104"/>
    <mergeCell ref="C109:C148"/>
    <mergeCell ref="C153:C154"/>
    <mergeCell ref="C155:C157"/>
    <mergeCell ref="C175:C176"/>
    <mergeCell ref="D7:D8"/>
    <mergeCell ref="D12:D17"/>
    <mergeCell ref="D18:D20"/>
    <mergeCell ref="D21:D24"/>
    <mergeCell ref="D26:D27"/>
    <mergeCell ref="D29:D31"/>
    <mergeCell ref="D32:D33"/>
    <mergeCell ref="D36:D38"/>
    <mergeCell ref="D39:D42"/>
    <mergeCell ref="D44:D54"/>
    <mergeCell ref="D55:D75"/>
    <mergeCell ref="D76:D80"/>
    <mergeCell ref="D82:D96"/>
    <mergeCell ref="D101:D102"/>
    <mergeCell ref="D103:D104"/>
    <mergeCell ref="D109:D148"/>
    <mergeCell ref="D153:D154"/>
    <mergeCell ref="D155:D157"/>
    <mergeCell ref="D175:D176"/>
    <mergeCell ref="E7:E8"/>
    <mergeCell ref="E12:E17"/>
    <mergeCell ref="E18:E20"/>
    <mergeCell ref="E21:E24"/>
    <mergeCell ref="E26:E27"/>
    <mergeCell ref="E29:E31"/>
    <mergeCell ref="E32:E33"/>
    <mergeCell ref="E36:E38"/>
    <mergeCell ref="E39:E42"/>
    <mergeCell ref="E44:E54"/>
    <mergeCell ref="E55:E75"/>
    <mergeCell ref="E76:E80"/>
    <mergeCell ref="E82:E96"/>
    <mergeCell ref="E101:E102"/>
    <mergeCell ref="E103:E104"/>
    <mergeCell ref="E109:E148"/>
    <mergeCell ref="E153:E154"/>
    <mergeCell ref="E155:E157"/>
    <mergeCell ref="E175:E176"/>
    <mergeCell ref="F7:F8"/>
    <mergeCell ref="F12:F17"/>
    <mergeCell ref="F18:F20"/>
    <mergeCell ref="F21:F24"/>
    <mergeCell ref="F26:F27"/>
    <mergeCell ref="F29:F31"/>
    <mergeCell ref="F32:F33"/>
    <mergeCell ref="F36:F38"/>
    <mergeCell ref="F39:F42"/>
    <mergeCell ref="F44:F54"/>
    <mergeCell ref="F55:F75"/>
    <mergeCell ref="F76:F80"/>
    <mergeCell ref="F82:F96"/>
    <mergeCell ref="F101:F102"/>
    <mergeCell ref="F103:F104"/>
    <mergeCell ref="F109:F148"/>
    <mergeCell ref="F153:F154"/>
    <mergeCell ref="F155:F157"/>
    <mergeCell ref="F175:F176"/>
    <mergeCell ref="G7:G8"/>
    <mergeCell ref="G12:G17"/>
    <mergeCell ref="G18:G20"/>
    <mergeCell ref="G21:G24"/>
    <mergeCell ref="G26:G27"/>
    <mergeCell ref="G29:G31"/>
    <mergeCell ref="G32:G33"/>
    <mergeCell ref="G36:G38"/>
    <mergeCell ref="G39:G42"/>
    <mergeCell ref="G44:G54"/>
    <mergeCell ref="G55:G75"/>
    <mergeCell ref="G76:G80"/>
    <mergeCell ref="G82:G96"/>
    <mergeCell ref="G101:G102"/>
    <mergeCell ref="G103:G104"/>
    <mergeCell ref="G109:G148"/>
    <mergeCell ref="G153:G154"/>
    <mergeCell ref="G155:G157"/>
    <mergeCell ref="G175:G176"/>
    <mergeCell ref="M7:M8"/>
    <mergeCell ref="M12:M17"/>
    <mergeCell ref="M18:M20"/>
    <mergeCell ref="M21:M24"/>
    <mergeCell ref="M26:M27"/>
    <mergeCell ref="M29:M31"/>
    <mergeCell ref="M32:M33"/>
    <mergeCell ref="M36:M38"/>
    <mergeCell ref="M39:M42"/>
    <mergeCell ref="M44:M54"/>
    <mergeCell ref="M55:M75"/>
    <mergeCell ref="M76:M80"/>
    <mergeCell ref="M82:M96"/>
    <mergeCell ref="M101:M102"/>
    <mergeCell ref="M103:M104"/>
    <mergeCell ref="M109:M148"/>
    <mergeCell ref="M153:M154"/>
    <mergeCell ref="M155:M157"/>
    <mergeCell ref="M175:M176"/>
    <mergeCell ref="N155:N157"/>
    <mergeCell ref="A2:N3"/>
  </mergeCells>
  <dataValidations count="36">
    <dataValidation allowBlank="1" showInputMessage="1" showErrorMessage="1" errorTitle="注意" error="为了防止公式计算错误，尽量避免有重复值，请在款项目称后加上日期12/9，或序号1等" sqref="I6:L6 I12:L12 I18:K18 J19:K19 K20 I21:J21 L21 K24 K25:L25 J28 K34 J40:L40 J103:L103 K104 L139 L150 K152 K154 J155 L165 I179 K179:L179 I9:I10 I25:I27 I44:I46 J44:J52 J55:J66 J108:J138 J149:J150 J162:J163 K29:K31 K41:K42 K44:K54 K67:K75 K142:K149 K156:K157 K165:K166 K168:K178 L18:L19 L44:L52 L167:L171 K105:L129 J82:L101 J13:L15 J7:L11 J26:L27 J158:L159 K55:L59 I22:L23"/>
    <dataValidation type="custom" allowBlank="1" showInputMessage="1" showErrorMessage="1" error="为了防止公式计算错误，尽量避免有重复值，请在款项目称后加上日期12/9，或序号1等。" sqref="C12">
      <formula1>SUMPRODUCT(--(($C12&amp;#REF!&amp;$E12&amp;#REF!)=($C$6:$C$935&amp;#REF!&amp;$E$6:$E$935&amp;$F$6:$F$935)))=1</formula1>
    </dataValidation>
    <dataValidation type="custom" allowBlank="1" showInputMessage="1" showErrorMessage="1" errorTitle="注意" error="为了防止公式计算错误，尽量避免有重复值，请在款项目称后加上日期12/9，或序号1等。" sqref="K21">
      <formula1>SUMPRODUCT(--(($C21&amp;#REF!&amp;$E21&amp;$F21)=($C$21:$C$564&amp;#REF!&amp;$E$21:$E$564&amp;$F$21:$F$564)))=1</formula1>
    </dataValidation>
    <dataValidation type="custom" allowBlank="1" showInputMessage="1" showErrorMessage="1" error="为了防止公式计算错误，尽量避免有重复值，请在款项目称后加上日期12/9，或序号1等。" sqref="C29">
      <formula1>SUMPRODUCT(--(($C29&amp;#REF!&amp;#REF!&amp;#REF!)=($C$21:$C$591&amp;#REF!&amp;$E$21:$E$591&amp;$F$21:$F$591)))=1</formula1>
    </dataValidation>
    <dataValidation type="custom" allowBlank="1" showInputMessage="1" showErrorMessage="1" error="为了防止公式计算错误，尽量避免有重复值，请在款项目称后加上日期12/9，或序号1等。" sqref="F29">
      <formula1>SUMPRODUCT(--(($C31&amp;#REF!&amp;$E29&amp;$F29)=($C$21:$C$591&amp;#REF!&amp;$E$21:$E$591&amp;$F$21:$F$591)))=1</formula1>
    </dataValidation>
    <dataValidation type="custom" allowBlank="1" showInputMessage="1" showErrorMessage="1" error="为了防止公式计算错误，尽量避免有重复值，请在款项目称后加上日期12/9，或序号1等。" sqref="C30 F30 C55 F55 C76 F76 C21:C22 C25:C28 C32:C36 C39:C44 C81:C82 C97:C98 F21:F22 F25:F28 F32:F36 F39:F44 F81:F82 F97:F98">
      <formula1>SUMPRODUCT(--(($C30&amp;#REF!&amp;$E30&amp;$F30)=($C$21:$C$591&amp;#REF!&amp;$E$21:$E$591&amp;$F$21:$F$591)))=1</formula1>
    </dataValidation>
    <dataValidation type="custom" allowBlank="1" showInputMessage="1" showErrorMessage="1" error="为了防止公式计算错误，尽量避免有重复值，请在款项目称后加上日期12/9，或序号1等。" sqref="C31">
      <formula1>SUMPRODUCT(--(($C31&amp;#REF!&amp;$E29&amp;$F29)=($C$21:$C$591&amp;#REF!&amp;$E$21:$E$591&amp;$F$21:$F$591)))=1</formula1>
    </dataValidation>
    <dataValidation type="custom" allowBlank="1" showInputMessage="1" showErrorMessage="1" error="为了防止公式计算错误，尽量避免有重复值，请在款项目称后加上日期12/9，或序号1等。" sqref="C99 F99">
      <formula1>SUMPRODUCT(--(($C99&amp;#REF!&amp;$E99&amp;$F99)=($C$21:$C$568&amp;#REF!&amp;$E$21:$E$568&amp;$F$21:$F$568)))=1</formula1>
    </dataValidation>
    <dataValidation type="custom" allowBlank="1" showInputMessage="1" showErrorMessage="1" error="为了防止公式计算错误，尽量避免有重复值，请在款项目称后加上日期12/9，或序号1等。" sqref="C100 F100">
      <formula1>SUMPRODUCT(--(($C100&amp;#REF!&amp;$E100&amp;$F100)=($C$21:$C$562&amp;#REF!&amp;$E$21:$E$562&amp;$F$21:$F$562)))=1</formula1>
    </dataValidation>
    <dataValidation type="custom" allowBlank="1" showInputMessage="1" showErrorMessage="1" error="为了防止公式计算错误，尽量避免有重复值，请在款项目称后加上日期12/9，或序号1等。" sqref="C149 F149">
      <formula1>SUMPRODUCT(--(($C149&amp;#REF!&amp;$E149&amp;$F149)=($C$21:$C$930&amp;#REF!&amp;$E$21:$E$930&amp;$F$21:$F$930)))=1</formula1>
    </dataValidation>
    <dataValidation type="custom" allowBlank="1" showInputMessage="1" showErrorMessage="1" errorTitle="注意" error="为了防止公式计算错误，尽量避免有重复值，请在款项目称后加上日期12/9，或序号1等。" sqref="F152 F155:F159">
      <formula1>SUMPRODUCT(--(($C152&amp;#REF!&amp;$E152&amp;$F152)=($C$21:$C$544&amp;#REF!&amp;$E$21:$E$544&amp;$F$21:$F$544)))=1</formula1>
    </dataValidation>
    <dataValidation type="custom" allowBlank="1" showInputMessage="1" showErrorMessage="1" error="为了防止公式计算错误，尽量避免有重复值，请在款项目称后加上日期12/9，或序号1等。" sqref="C153">
      <formula1>SUMPRODUCT(--(($C153&amp;#REF!&amp;#REF!&amp;#REF!)=($C$21:$C$556&amp;#REF!&amp;$E$21:$E$556&amp;$F$21:$F$556)))=1</formula1>
    </dataValidation>
    <dataValidation type="custom" allowBlank="1" showInputMessage="1" showErrorMessage="1" errorTitle="注意" error="为了防止公式计算错误，尽量避免有重复值，请在款项目称后加上日期12/9，或序号1等。" sqref="E153">
      <formula1>SUMPRODUCT(--(($C154&amp;#REF!&amp;$E153&amp;$F153)=($C$21:$C$555&amp;#REF!&amp;$E$21:$E$555&amp;$F$21:$F$555)))=1</formula1>
    </dataValidation>
    <dataValidation type="custom" allowBlank="1" showInputMessage="1" showErrorMessage="1" errorTitle="注意" error="为了防止公式计算错误，尽量避免有重复值，请在款项目称后加上日期12/9，或序号1等。" sqref="F153">
      <formula1>SUMPRODUCT(--(($C154&amp;#REF!&amp;$E153&amp;$F153)=($C$21:$C$544&amp;#REF!&amp;$E$21:$E$544&amp;$F$21:$F$544)))=1</formula1>
    </dataValidation>
    <dataValidation type="custom" allowBlank="1" showInputMessage="1" showErrorMessage="1" error="为了防止公式计算错误，尽量避免有重复值，请在款项目称后加上日期12/9，或序号1等。" sqref="C154">
      <formula1>SUMPRODUCT(--(($C154&amp;#REF!&amp;$E153&amp;$F153)=($C$21:$C$556&amp;#REF!&amp;$E$21:$E$556&amp;$F$21:$F$556)))=1</formula1>
    </dataValidation>
    <dataValidation type="custom" allowBlank="1" showInputMessage="1" showErrorMessage="1" error="为了防止公式计算错误，尽量避免有重复值，请在款项目称后加上日期12/9，或序号1等。" sqref="C162 C164:C171 E162:F169">
      <formula1>SUMPRODUCT(--(($C162&amp;#REF!&amp;$E162&amp;$F162)=($C$21:$C$888&amp;#REF!&amp;$E$21:$E$888&amp;$F$21:$F$888)))=1</formula1>
    </dataValidation>
    <dataValidation type="custom" allowBlank="1" showInputMessage="1" showErrorMessage="1" error="为了防止公式计算错误，尽量避免有重复值，请在款项目称后加上日期12/9，或序号1等。" sqref="C163">
      <formula1>SUMPRODUCT(--(($C163&amp;#REF!&amp;$E163&amp;$F163)=($C$25:$C$891&amp;#REF!&amp;$E$25:$E$891&amp;$F$25:$F$891)))=1</formula1>
    </dataValidation>
    <dataValidation type="custom" allowBlank="1" showInputMessage="1" showErrorMessage="1" errorTitle="注意" error="为了防止公式计算错误，尽量避免有重复值，请在款项目称后加上日期12/9，或序号1等。" sqref="E172:F172">
      <formula1>SUMPRODUCT(--(($C172&amp;#REF!&amp;$E172&amp;$F172)=($C$6:$C$531&amp;#REF!&amp;$E$6:$E$531&amp;$F$6:$F$531)))=1</formula1>
    </dataValidation>
    <dataValidation type="custom" allowBlank="1" showInputMessage="1" showErrorMessage="1" error="为了防止公式计算错误，尽量避免有重复值，请在款项目称后加上日期12/9，或序号1等。" sqref="C175">
      <formula1>SUMPRODUCT(--(($C175&amp;#REF!&amp;#REF!&amp;#REF!)=($C$6:$C$929&amp;#REF!&amp;$E$6:$E$929&amp;$F$6:$F$929)))=1</formula1>
    </dataValidation>
    <dataValidation type="custom" allowBlank="1" showInputMessage="1" showErrorMessage="1" errorTitle="注意" error="为了防止公式计算错误，尽量避免有重复值，请在款项目称后加上日期12/9，或序号1等。" sqref="E175:F175">
      <formula1>SUMPRODUCT(--(($C176&amp;#REF!&amp;$E175&amp;$F175)=($C$6:$C$503&amp;#REF!&amp;$E$6:$E$503&amp;$F$6:$F$503)))=1</formula1>
    </dataValidation>
    <dataValidation type="custom" allowBlank="1" showInputMessage="1" showErrorMessage="1" error="为了防止公式计算错误，尽量避免有重复值，请在款项目称后加上日期12/9，或序号1等。" sqref="C176">
      <formula1>SUMPRODUCT(--(($C176&amp;#REF!&amp;$E175&amp;$F175)=($C$6:$C$929&amp;#REF!&amp;$E$6:$E$929&amp;$F$6:$F$929)))=1</formula1>
    </dataValidation>
    <dataValidation type="custom" allowBlank="1" showInputMessage="1" showErrorMessage="1" error="为了防止公式计算错误，尽量避免有重复值，请在款项目称后加上日期12/9，或序号1等。" sqref="C177 F177">
      <formula1>SUMPRODUCT(--(($C177&amp;#REF!&amp;$E177&amp;$F177)=($C$6:$C$928&amp;#REF!&amp;$E$6:$E$928&amp;$F$6:$F$928)))=1</formula1>
    </dataValidation>
    <dataValidation type="custom" allowBlank="1" showInputMessage="1" showErrorMessage="1" errorTitle="注意" error="为了防止公式计算错误，尽量避免有重复值，请在款项目称后加上日期12/9，或序号1等。" sqref="E177 E170:E171 E173:E174">
      <formula1>SUMPRODUCT(--(($C177&amp;#REF!&amp;$E177&amp;$F177)=($C$6:$C$536&amp;#REF!&amp;$E$6:$E$536&amp;$F$6:$F$536)))=1</formula1>
    </dataValidation>
    <dataValidation type="custom" allowBlank="1" showInputMessage="1" showErrorMessage="1" errorTitle="注意" error="为了防止公式计算错误，尽量避免有重复值，请在款项目称后加上日期12/9，或序号1等。" sqref="E178:F178">
      <formula1>SUMPRODUCT(--(($C178&amp;#REF!&amp;$E178&amp;$F178)=($C$6:$C$501&amp;#REF!&amp;$E$6:$E$501&amp;$F$6:$F$501)))=1</formula1>
    </dataValidation>
    <dataValidation type="custom" allowBlank="1" showInputMessage="1" showErrorMessage="1" error="为了防止公式计算错误，尽量避免有重复值，请在款项目称后加上日期12/9，或序号1等。" sqref="C6:C11 F6:F9">
      <formula1>SUMPRODUCT(--(($C6&amp;#REF!&amp;$E6&amp;$F6)=($C$6:$C$935&amp;#REF!&amp;$E$6:$E$935&amp;$F$6:$F$935)))=1</formula1>
    </dataValidation>
    <dataValidation type="custom" allowBlank="1" showInputMessage="1" showErrorMessage="1" error="为了防止公式计算错误，尽量避免有重复值，请在款项目称后加上日期12/9，或序号1等。" sqref="C18:C19">
      <formula1>SUMPRODUCT(--(($C18&amp;#REF!&amp;#REF!&amp;#REF!)=($C$6:$C$935&amp;#REF!&amp;$E$6:$E$935&amp;$F$6:$F$935)))=1</formula1>
    </dataValidation>
    <dataValidation type="custom" allowBlank="1" showInputMessage="1" showErrorMessage="1" error="为了防止公式计算错误，尽量避免有重复值，请在款项目称后加上日期12/9，或序号1等。" sqref="C101:C102 E101:F102">
      <formula1>SUMPRODUCT(--(($C101&amp;#REF!&amp;$E101&amp;$F101)=($C$21:$C$934&amp;#REF!&amp;$E$21:$E$934&amp;$F$21:$F$934)))=1</formula1>
    </dataValidation>
    <dataValidation type="custom" allowBlank="1" showInputMessage="1" showErrorMessage="1" error="为了防止公式计算错误，尽量避免有重复值，请在款项目称后加上日期12/9，或序号1等。" sqref="C103:C107 F103:F107">
      <formula1>SUMPRODUCT(--(($C103&amp;#REF!&amp;$E103&amp;$F103)=($C$21:$C$558&amp;#REF!&amp;$E$21:$E$558&amp;$F$21:$F$558)))=1</formula1>
    </dataValidation>
    <dataValidation type="custom" allowBlank="1" showInputMessage="1" showErrorMessage="1" error="为了防止公式计算错误，尽量避免有重复值，请在款项目称后加上日期12/9，或序号1等。" sqref="C108:C109 C150:C152 C155:C159 F108:F109">
      <formula1>SUMPRODUCT(--(($C108&amp;#REF!&amp;$E108&amp;$F108)=($C$21:$C$556&amp;#REF!&amp;$E$21:$E$556&amp;$F$21:$F$556)))=1</formula1>
    </dataValidation>
    <dataValidation type="custom" allowBlank="1" showInputMessage="1" showErrorMessage="1" error="为了防止公式计算错误，尽量避免有重复值，请在款项目称后加上日期12/9，或序号1等。" sqref="C160:C161 F160:F161">
      <formula1>SUMPRODUCT(--(($C160&amp;#REF!&amp;$E160&amp;$F160)=($C$21:$C$892&amp;#REF!&amp;$E$21:$E$892&amp;$F$21:$F$892)))=1</formula1>
    </dataValidation>
    <dataValidation type="custom" allowBlank="1" showInputMessage="1" showErrorMessage="1" error="为了防止公式计算错误，尽量避免有重复值，请在款项目称后加上日期12/9，或序号1等。" sqref="C172:C174 F173:F174">
      <formula1>SUMPRODUCT(--(($C172&amp;#REF!&amp;$E172&amp;$F172)=($C$6:$C$929&amp;#REF!&amp;$E$6:$E$929&amp;$F$6:$F$929)))=1</formula1>
    </dataValidation>
    <dataValidation type="custom" allowBlank="1" showInputMessage="1" showErrorMessage="1" errorTitle="注意" error="为了防止公式计算错误，尽量避免有重复值，请在款项目称后加上日期12/9，或序号1等。" sqref="E150:E152 E155:E161">
      <formula1>SUMPRODUCT(--(($C150&amp;#REF!&amp;$E150&amp;$F150)=($C$21:$C$555&amp;#REF!&amp;$E$21:$E$555&amp;$F$21:$F$555)))=1</formula1>
    </dataValidation>
    <dataValidation type="custom" allowBlank="1" showInputMessage="1" showErrorMessage="1" errorTitle="注意" error="为了防止公式计算错误，尽量避免有重复值，请在款项目称后加上日期12/9，或序号1等。" sqref="F150:F151">
      <formula1>SUMPRODUCT(--(($C150&amp;#REF!&amp;$E150&amp;$F150)=($C$21:$C$553&amp;#REF!&amp;$E$21:$E$553&amp;$F$21:$F$553)))=1</formula1>
    </dataValidation>
    <dataValidation type="custom" allowBlank="1" showInputMessage="1" showErrorMessage="1" errorTitle="注意" error="为了防止公式计算错误，尽量避免有重复值，请在款项目称后加上日期12/9，或序号1等。" sqref="F170:F171">
      <formula1>SUMPRODUCT(--((#REF!&amp;#REF!&amp;$E170&amp;$F170)=($C$6:$C$536&amp;#REF!&amp;$E$6:$E$536&amp;$F$6:$F$536)))=1</formula1>
    </dataValidation>
    <dataValidation type="custom" allowBlank="1" showInputMessage="1" showErrorMessage="1" errorTitle="注意" error="为了防止公式计算错误，尽量避免有重复值，请在款项目称后加上日期12/9，或序号1等。" sqref="E18:F19">
      <formula1>SUMPRODUCT(--(($C20&amp;#REF!&amp;$E18&amp;$F18)=($C$6:$C$535&amp;#REF!&amp;$E$6:$E$535&amp;$F$6:$F$535)))=1</formula1>
    </dataValidation>
    <dataValidation type="custom" allowBlank="1" showInputMessage="1" showErrorMessage="1" errorTitle="注意" error="为了防止公式计算错误，尽量避免有重复值，请在款项目称后加上日期12/9，或序号1等。" sqref="E10:F12">
      <formula1>SUMPRODUCT(--(($C10&amp;#REF!&amp;$E10&amp;$F10)=($C$6:$C$535&amp;#REF!&amp;$E$6:$E$535&amp;$F$6:$F$535)))=1</formula1>
    </dataValidation>
  </dataValidations>
  <printOptions horizontalCentered="1"/>
  <pageMargins left="0" right="0" top="0.2" bottom="0.59" header="0.51" footer="0.87"/>
  <pageSetup horizontalDpi="600" verticalDpi="600" orientation="landscape" paperSize="9" scale="50"/>
</worksheet>
</file>

<file path=xl/worksheets/sheet2.xml><?xml version="1.0" encoding="utf-8"?>
<worksheet xmlns="http://schemas.openxmlformats.org/spreadsheetml/2006/main" xmlns:r="http://schemas.openxmlformats.org/officeDocument/2006/relationships">
  <dimension ref="A1:M45"/>
  <sheetViews>
    <sheetView workbookViewId="0" topLeftCell="A16">
      <selection activeCell="F29" sqref="F29"/>
    </sheetView>
  </sheetViews>
  <sheetFormatPr defaultColWidth="9.00390625" defaultRowHeight="19.5" customHeight="1"/>
  <cols>
    <col min="1" max="1" width="6.50390625" style="2" customWidth="1"/>
    <col min="2" max="2" width="10.375" style="3" customWidth="1"/>
    <col min="3" max="3" width="18.50390625" style="2" customWidth="1"/>
    <col min="4" max="4" width="6.75390625" style="2" customWidth="1"/>
    <col min="5" max="5" width="17.50390625" style="4" customWidth="1"/>
    <col min="6" max="6" width="29.875" style="5" customWidth="1"/>
    <col min="7" max="7" width="15.625" style="6" customWidth="1"/>
    <col min="8" max="8" width="14.75390625" style="3" customWidth="1"/>
    <col min="9" max="9" width="15.50390625" style="7" customWidth="1"/>
    <col min="10" max="10" width="30.50390625" style="8" customWidth="1"/>
    <col min="11" max="11" width="12.50390625" style="2" customWidth="1"/>
    <col min="12" max="12" width="15.875" style="6" customWidth="1"/>
    <col min="13" max="13" width="19.125" style="9" customWidth="1"/>
    <col min="14" max="16384" width="9.00390625" style="8" customWidth="1"/>
  </cols>
  <sheetData>
    <row r="1" spans="1:13" ht="19.5" customHeight="1">
      <c r="A1" s="10" t="s">
        <v>330</v>
      </c>
      <c r="B1" s="11"/>
      <c r="C1" s="11"/>
      <c r="D1" s="11"/>
      <c r="E1" s="11"/>
      <c r="F1" s="11"/>
      <c r="G1" s="11"/>
      <c r="H1" s="11"/>
      <c r="I1" s="11"/>
      <c r="J1" s="11"/>
      <c r="K1" s="11"/>
      <c r="L1" s="11"/>
      <c r="M1" s="54"/>
    </row>
    <row r="2" spans="1:13" ht="36" customHeight="1">
      <c r="A2" s="12"/>
      <c r="B2" s="13"/>
      <c r="C2" s="13"/>
      <c r="D2" s="13"/>
      <c r="E2" s="13"/>
      <c r="F2" s="13"/>
      <c r="G2" s="13"/>
      <c r="H2" s="13"/>
      <c r="I2" s="13"/>
      <c r="J2" s="13"/>
      <c r="K2" s="13"/>
      <c r="L2" s="13"/>
      <c r="M2" s="55"/>
    </row>
    <row r="3" spans="1:13" ht="36.75" customHeight="1">
      <c r="A3" s="14" t="s">
        <v>2</v>
      </c>
      <c r="B3" s="15"/>
      <c r="C3" s="15"/>
      <c r="D3" s="15"/>
      <c r="E3" s="15"/>
      <c r="F3" s="15"/>
      <c r="G3" s="16"/>
      <c r="H3" s="15"/>
      <c r="I3" s="15"/>
      <c r="J3" s="15"/>
      <c r="K3" s="15"/>
      <c r="L3" s="16"/>
      <c r="M3" s="56"/>
    </row>
    <row r="4" spans="1:13" s="1" customFormat="1" ht="49.5" customHeight="1">
      <c r="A4" s="17" t="s">
        <v>4</v>
      </c>
      <c r="B4" s="17" t="s">
        <v>5</v>
      </c>
      <c r="C4" s="18" t="s">
        <v>6</v>
      </c>
      <c r="D4" s="18" t="s">
        <v>7</v>
      </c>
      <c r="E4" s="19" t="s">
        <v>8</v>
      </c>
      <c r="F4" s="20" t="s">
        <v>9</v>
      </c>
      <c r="G4" s="21" t="s">
        <v>10</v>
      </c>
      <c r="H4" s="22" t="s">
        <v>12</v>
      </c>
      <c r="I4" s="57" t="s">
        <v>13</v>
      </c>
      <c r="J4" s="58" t="s">
        <v>14</v>
      </c>
      <c r="K4" s="58" t="s">
        <v>15</v>
      </c>
      <c r="L4" s="21" t="s">
        <v>16</v>
      </c>
      <c r="M4" s="59" t="s">
        <v>17</v>
      </c>
    </row>
    <row r="5" spans="1:13" ht="48" customHeight="1">
      <c r="A5" s="23">
        <v>1</v>
      </c>
      <c r="B5" s="24">
        <v>43251</v>
      </c>
      <c r="C5" s="25"/>
      <c r="D5" s="23">
        <v>68</v>
      </c>
      <c r="E5" s="26" t="s">
        <v>331</v>
      </c>
      <c r="F5" s="25" t="s">
        <v>332</v>
      </c>
      <c r="G5" s="27">
        <v>500000</v>
      </c>
      <c r="H5" s="24">
        <v>43280</v>
      </c>
      <c r="I5" s="60">
        <v>350000</v>
      </c>
      <c r="J5" s="61" t="s">
        <v>333</v>
      </c>
      <c r="K5" s="61" t="s">
        <v>334</v>
      </c>
      <c r="L5" s="62">
        <f>G5-I5-I6</f>
        <v>25000</v>
      </c>
      <c r="M5" s="63" t="s">
        <v>335</v>
      </c>
    </row>
    <row r="6" spans="1:13" ht="48" customHeight="1">
      <c r="A6" s="28"/>
      <c r="B6" s="24"/>
      <c r="C6" s="29"/>
      <c r="D6" s="28"/>
      <c r="E6" s="30"/>
      <c r="F6" s="29"/>
      <c r="G6" s="31"/>
      <c r="H6" s="24">
        <v>43306</v>
      </c>
      <c r="I6" s="37">
        <v>125000</v>
      </c>
      <c r="J6" s="61" t="s">
        <v>336</v>
      </c>
      <c r="K6" s="61" t="s">
        <v>334</v>
      </c>
      <c r="L6" s="64"/>
      <c r="M6" s="65"/>
    </row>
    <row r="7" spans="1:13" ht="39.75" customHeight="1">
      <c r="A7" s="32">
        <v>2</v>
      </c>
      <c r="B7" s="33">
        <v>43263</v>
      </c>
      <c r="C7" s="34"/>
      <c r="D7" s="32">
        <v>23</v>
      </c>
      <c r="E7" s="35" t="s">
        <v>337</v>
      </c>
      <c r="F7" s="36" t="s">
        <v>338</v>
      </c>
      <c r="G7" s="37">
        <v>20000</v>
      </c>
      <c r="H7" s="24">
        <v>43336</v>
      </c>
      <c r="I7" s="60">
        <v>20000</v>
      </c>
      <c r="J7" s="66" t="s">
        <v>339</v>
      </c>
      <c r="K7" s="36" t="s">
        <v>340</v>
      </c>
      <c r="L7" s="52">
        <f aca="true" t="shared" si="0" ref="L7:L18">G7-I7</f>
        <v>0</v>
      </c>
      <c r="M7" s="56"/>
    </row>
    <row r="8" spans="1:13" ht="39.75" customHeight="1">
      <c r="A8" s="32">
        <v>3</v>
      </c>
      <c r="B8" s="33">
        <v>43263</v>
      </c>
      <c r="C8" s="34"/>
      <c r="D8" s="32">
        <v>24</v>
      </c>
      <c r="E8" s="35" t="s">
        <v>341</v>
      </c>
      <c r="F8" s="36" t="s">
        <v>338</v>
      </c>
      <c r="G8" s="37">
        <v>20000</v>
      </c>
      <c r="H8" s="24">
        <v>43336</v>
      </c>
      <c r="I8" s="60">
        <v>20000</v>
      </c>
      <c r="J8" s="66" t="s">
        <v>339</v>
      </c>
      <c r="K8" s="36" t="s">
        <v>340</v>
      </c>
      <c r="L8" s="52">
        <f t="shared" si="0"/>
        <v>0</v>
      </c>
      <c r="M8" s="56"/>
    </row>
    <row r="9" spans="1:13" ht="39.75" customHeight="1">
      <c r="A9" s="32">
        <v>4</v>
      </c>
      <c r="B9" s="33">
        <v>43263</v>
      </c>
      <c r="C9" s="34"/>
      <c r="D9" s="32">
        <v>26</v>
      </c>
      <c r="E9" s="35" t="s">
        <v>342</v>
      </c>
      <c r="F9" s="36" t="s">
        <v>338</v>
      </c>
      <c r="G9" s="37">
        <v>20000</v>
      </c>
      <c r="H9" s="24">
        <v>43336</v>
      </c>
      <c r="I9" s="60">
        <v>20000</v>
      </c>
      <c r="J9" s="66" t="s">
        <v>339</v>
      </c>
      <c r="K9" s="36" t="s">
        <v>340</v>
      </c>
      <c r="L9" s="52">
        <f t="shared" si="0"/>
        <v>0</v>
      </c>
      <c r="M9" s="56"/>
    </row>
    <row r="10" spans="1:13" ht="39.75" customHeight="1">
      <c r="A10" s="32">
        <v>5</v>
      </c>
      <c r="B10" s="33">
        <v>43262</v>
      </c>
      <c r="C10" s="34"/>
      <c r="D10" s="32">
        <v>18</v>
      </c>
      <c r="E10" s="35" t="s">
        <v>343</v>
      </c>
      <c r="F10" s="36" t="s">
        <v>338</v>
      </c>
      <c r="G10" s="37">
        <v>20000</v>
      </c>
      <c r="H10" s="24">
        <v>43336</v>
      </c>
      <c r="I10" s="60">
        <v>20000</v>
      </c>
      <c r="J10" s="66" t="s">
        <v>339</v>
      </c>
      <c r="K10" s="36" t="s">
        <v>340</v>
      </c>
      <c r="L10" s="52">
        <f t="shared" si="0"/>
        <v>0</v>
      </c>
      <c r="M10" s="56"/>
    </row>
    <row r="11" spans="1:13" ht="39.75" customHeight="1">
      <c r="A11" s="32">
        <v>6</v>
      </c>
      <c r="B11" s="33">
        <v>43262</v>
      </c>
      <c r="C11" s="34"/>
      <c r="D11" s="32">
        <v>19</v>
      </c>
      <c r="E11" s="35" t="s">
        <v>344</v>
      </c>
      <c r="F11" s="36" t="s">
        <v>338</v>
      </c>
      <c r="G11" s="37">
        <v>20000</v>
      </c>
      <c r="H11" s="24">
        <v>43336</v>
      </c>
      <c r="I11" s="60">
        <v>20000</v>
      </c>
      <c r="J11" s="66" t="s">
        <v>339</v>
      </c>
      <c r="K11" s="36" t="s">
        <v>340</v>
      </c>
      <c r="L11" s="52">
        <f t="shared" si="0"/>
        <v>0</v>
      </c>
      <c r="M11" s="56"/>
    </row>
    <row r="12" spans="1:13" ht="39.75" customHeight="1">
      <c r="A12" s="32">
        <v>7</v>
      </c>
      <c r="B12" s="33">
        <v>43262</v>
      </c>
      <c r="C12" s="34"/>
      <c r="D12" s="32">
        <v>17</v>
      </c>
      <c r="E12" s="35" t="s">
        <v>345</v>
      </c>
      <c r="F12" s="36" t="s">
        <v>338</v>
      </c>
      <c r="G12" s="37">
        <v>30000</v>
      </c>
      <c r="H12" s="24">
        <v>43371</v>
      </c>
      <c r="I12" s="60">
        <v>30000</v>
      </c>
      <c r="J12" s="61" t="s">
        <v>346</v>
      </c>
      <c r="K12" s="36" t="s">
        <v>340</v>
      </c>
      <c r="L12" s="52">
        <f t="shared" si="0"/>
        <v>0</v>
      </c>
      <c r="M12" s="56"/>
    </row>
    <row r="13" spans="1:13" ht="39.75" customHeight="1">
      <c r="A13" s="32">
        <v>8</v>
      </c>
      <c r="B13" s="24">
        <v>43263</v>
      </c>
      <c r="C13" s="34"/>
      <c r="D13" s="32">
        <v>27</v>
      </c>
      <c r="E13" s="35" t="s">
        <v>347</v>
      </c>
      <c r="F13" s="36" t="s">
        <v>338</v>
      </c>
      <c r="G13" s="37">
        <v>30000</v>
      </c>
      <c r="H13" s="24">
        <v>43371</v>
      </c>
      <c r="I13" s="60">
        <v>30000</v>
      </c>
      <c r="J13" s="61" t="s">
        <v>346</v>
      </c>
      <c r="K13" s="36" t="s">
        <v>340</v>
      </c>
      <c r="L13" s="52">
        <f t="shared" si="0"/>
        <v>0</v>
      </c>
      <c r="M13" s="56"/>
    </row>
    <row r="14" spans="1:13" ht="39.75" customHeight="1">
      <c r="A14" s="32">
        <v>9</v>
      </c>
      <c r="B14" s="24">
        <v>43262</v>
      </c>
      <c r="C14" s="34"/>
      <c r="D14" s="32">
        <v>20</v>
      </c>
      <c r="E14" s="35" t="s">
        <v>348</v>
      </c>
      <c r="F14" s="36" t="s">
        <v>338</v>
      </c>
      <c r="G14" s="37">
        <v>20000</v>
      </c>
      <c r="H14" s="24">
        <v>43371</v>
      </c>
      <c r="I14" s="60">
        <v>20000</v>
      </c>
      <c r="J14" s="61" t="s">
        <v>346</v>
      </c>
      <c r="K14" s="36" t="s">
        <v>340</v>
      </c>
      <c r="L14" s="52">
        <f t="shared" si="0"/>
        <v>0</v>
      </c>
      <c r="M14" s="56"/>
    </row>
    <row r="15" spans="1:13" ht="39.75" customHeight="1">
      <c r="A15" s="32">
        <v>10</v>
      </c>
      <c r="B15" s="24">
        <v>43265</v>
      </c>
      <c r="C15" s="34"/>
      <c r="D15" s="32">
        <v>37</v>
      </c>
      <c r="E15" s="35" t="s">
        <v>349</v>
      </c>
      <c r="F15" s="36" t="s">
        <v>338</v>
      </c>
      <c r="G15" s="37">
        <v>20000</v>
      </c>
      <c r="H15" s="24">
        <v>43371</v>
      </c>
      <c r="I15" s="60">
        <v>10000</v>
      </c>
      <c r="J15" s="61" t="s">
        <v>346</v>
      </c>
      <c r="K15" s="36" t="s">
        <v>340</v>
      </c>
      <c r="L15" s="52">
        <f t="shared" si="0"/>
        <v>10000</v>
      </c>
      <c r="M15" s="67" t="s">
        <v>335</v>
      </c>
    </row>
    <row r="16" spans="1:13" ht="39.75" customHeight="1">
      <c r="A16" s="23">
        <v>11</v>
      </c>
      <c r="B16" s="38">
        <v>43381</v>
      </c>
      <c r="C16" s="39"/>
      <c r="D16" s="23">
        <v>2</v>
      </c>
      <c r="E16" s="39" t="s">
        <v>331</v>
      </c>
      <c r="F16" s="25" t="s">
        <v>350</v>
      </c>
      <c r="G16" s="40">
        <v>300000</v>
      </c>
      <c r="H16" s="24">
        <v>43416</v>
      </c>
      <c r="I16" s="37">
        <v>150000</v>
      </c>
      <c r="J16" s="61" t="s">
        <v>351</v>
      </c>
      <c r="K16" s="61" t="s">
        <v>155</v>
      </c>
      <c r="L16" s="62">
        <f>G16-I16-I17</f>
        <v>15000</v>
      </c>
      <c r="M16" s="63" t="s">
        <v>335</v>
      </c>
    </row>
    <row r="17" spans="1:13" ht="39.75" customHeight="1">
      <c r="A17" s="28"/>
      <c r="B17" s="41"/>
      <c r="C17" s="42"/>
      <c r="D17" s="28"/>
      <c r="E17" s="42"/>
      <c r="F17" s="29"/>
      <c r="G17" s="43"/>
      <c r="H17" s="24">
        <v>43463</v>
      </c>
      <c r="I17" s="37">
        <v>135000</v>
      </c>
      <c r="J17" s="61" t="s">
        <v>352</v>
      </c>
      <c r="K17" s="61" t="s">
        <v>155</v>
      </c>
      <c r="L17" s="64"/>
      <c r="M17" s="65"/>
    </row>
    <row r="18" spans="1:13" ht="39.75" customHeight="1">
      <c r="A18" s="2">
        <v>12</v>
      </c>
      <c r="B18" s="44">
        <v>43425</v>
      </c>
      <c r="C18" s="39" t="s">
        <v>353</v>
      </c>
      <c r="D18" s="32">
        <v>68</v>
      </c>
      <c r="E18" s="45"/>
      <c r="F18" s="39" t="s">
        <v>354</v>
      </c>
      <c r="G18" s="46">
        <v>3000000</v>
      </c>
      <c r="H18" s="24">
        <v>43460</v>
      </c>
      <c r="I18" s="46">
        <v>3000000</v>
      </c>
      <c r="J18" s="61" t="s">
        <v>355</v>
      </c>
      <c r="K18" s="36"/>
      <c r="L18" s="52">
        <f t="shared" si="0"/>
        <v>0</v>
      </c>
      <c r="M18" s="56"/>
    </row>
    <row r="19" spans="1:13" ht="39.75" customHeight="1">
      <c r="A19" s="23">
        <v>13</v>
      </c>
      <c r="B19" s="47">
        <v>43433</v>
      </c>
      <c r="C19" s="39"/>
      <c r="D19" s="23">
        <v>81</v>
      </c>
      <c r="E19" s="25" t="s">
        <v>331</v>
      </c>
      <c r="F19" s="25" t="s">
        <v>356</v>
      </c>
      <c r="G19" s="40">
        <v>100000</v>
      </c>
      <c r="H19" s="24">
        <v>43446</v>
      </c>
      <c r="I19" s="37">
        <v>70000</v>
      </c>
      <c r="J19" s="61" t="s">
        <v>357</v>
      </c>
      <c r="K19" s="61" t="s">
        <v>155</v>
      </c>
      <c r="L19" s="62">
        <f>G19-I19-I20</f>
        <v>5000</v>
      </c>
      <c r="M19" s="63" t="s">
        <v>335</v>
      </c>
    </row>
    <row r="20" spans="1:13" ht="39.75" customHeight="1">
      <c r="A20" s="28"/>
      <c r="B20" s="48"/>
      <c r="C20" s="42"/>
      <c r="D20" s="28"/>
      <c r="E20" s="29"/>
      <c r="F20" s="29"/>
      <c r="G20" s="43"/>
      <c r="H20" s="24">
        <v>43463</v>
      </c>
      <c r="I20" s="37">
        <v>25000</v>
      </c>
      <c r="J20" s="61" t="s">
        <v>358</v>
      </c>
      <c r="K20" s="61" t="s">
        <v>155</v>
      </c>
      <c r="L20" s="64"/>
      <c r="M20" s="65"/>
    </row>
    <row r="21" spans="1:13" ht="39.75" customHeight="1">
      <c r="A21" s="23">
        <v>14</v>
      </c>
      <c r="B21" s="38">
        <v>43438</v>
      </c>
      <c r="C21" s="39"/>
      <c r="D21" s="23">
        <v>28</v>
      </c>
      <c r="E21" s="25" t="s">
        <v>331</v>
      </c>
      <c r="F21" s="25" t="s">
        <v>359</v>
      </c>
      <c r="G21" s="40">
        <v>100000</v>
      </c>
      <c r="H21" s="24">
        <v>43446</v>
      </c>
      <c r="I21" s="37">
        <v>70000</v>
      </c>
      <c r="J21" s="61" t="s">
        <v>360</v>
      </c>
      <c r="K21" s="61" t="s">
        <v>155</v>
      </c>
      <c r="L21" s="62">
        <f>G21-I21-I22</f>
        <v>5000</v>
      </c>
      <c r="M21" s="63" t="s">
        <v>335</v>
      </c>
    </row>
    <row r="22" spans="1:13" ht="39.75" customHeight="1">
      <c r="A22" s="28"/>
      <c r="B22" s="41"/>
      <c r="C22" s="42"/>
      <c r="D22" s="28"/>
      <c r="E22" s="29"/>
      <c r="F22" s="29"/>
      <c r="G22" s="43"/>
      <c r="H22" s="24">
        <v>43463</v>
      </c>
      <c r="I22" s="37">
        <v>25000</v>
      </c>
      <c r="J22" s="61" t="s">
        <v>361</v>
      </c>
      <c r="K22" s="61" t="s">
        <v>155</v>
      </c>
      <c r="L22" s="64"/>
      <c r="M22" s="65"/>
    </row>
    <row r="23" spans="1:13" ht="39.75" customHeight="1">
      <c r="A23" s="32"/>
      <c r="B23" s="49"/>
      <c r="C23" s="32"/>
      <c r="D23" s="32"/>
      <c r="E23" s="50"/>
      <c r="F23" s="51" t="s">
        <v>329</v>
      </c>
      <c r="G23" s="52">
        <f>SUM(G5:G21)</f>
        <v>4200000</v>
      </c>
      <c r="H23" s="53"/>
      <c r="I23" s="52">
        <f>SUM(I5:I22)</f>
        <v>4140000</v>
      </c>
      <c r="J23" s="68"/>
      <c r="K23" s="69"/>
      <c r="L23" s="52">
        <f>SUM(L5:L22)</f>
        <v>60000</v>
      </c>
      <c r="M23" s="56"/>
    </row>
    <row r="26" ht="19.5" customHeight="1">
      <c r="J26" s="70"/>
    </row>
    <row r="27" ht="19.5" customHeight="1">
      <c r="J27" s="70"/>
    </row>
    <row r="28" ht="19.5" customHeight="1">
      <c r="J28" s="70"/>
    </row>
    <row r="42" ht="19.5" customHeight="1">
      <c r="L42" s="7"/>
    </row>
    <row r="43" ht="19.5" customHeight="1">
      <c r="L43" s="7"/>
    </row>
    <row r="44" ht="19.5" customHeight="1">
      <c r="L44" s="7"/>
    </row>
    <row r="45" ht="19.5" customHeight="1">
      <c r="L45" s="7"/>
    </row>
  </sheetData>
  <sheetProtection/>
  <mergeCells count="39">
    <mergeCell ref="A3:G3"/>
    <mergeCell ref="H3:L3"/>
    <mergeCell ref="A5:A6"/>
    <mergeCell ref="A16:A17"/>
    <mergeCell ref="A19:A20"/>
    <mergeCell ref="A21:A22"/>
    <mergeCell ref="B5:B6"/>
    <mergeCell ref="B16:B17"/>
    <mergeCell ref="B19:B20"/>
    <mergeCell ref="B21:B22"/>
    <mergeCell ref="C5:C6"/>
    <mergeCell ref="C16:C17"/>
    <mergeCell ref="C19:C20"/>
    <mergeCell ref="C21:C22"/>
    <mergeCell ref="D5:D6"/>
    <mergeCell ref="D16:D17"/>
    <mergeCell ref="D19:D20"/>
    <mergeCell ref="D21:D22"/>
    <mergeCell ref="E5:E6"/>
    <mergeCell ref="E16:E17"/>
    <mergeCell ref="E19:E20"/>
    <mergeCell ref="E21:E22"/>
    <mergeCell ref="F5:F6"/>
    <mergeCell ref="F16:F17"/>
    <mergeCell ref="F19:F20"/>
    <mergeCell ref="F21:F22"/>
    <mergeCell ref="G5:G6"/>
    <mergeCell ref="G16:G17"/>
    <mergeCell ref="G19:G20"/>
    <mergeCell ref="G21:G22"/>
    <mergeCell ref="L5:L6"/>
    <mergeCell ref="L16:L17"/>
    <mergeCell ref="L19:L20"/>
    <mergeCell ref="L21:L22"/>
    <mergeCell ref="M5:M6"/>
    <mergeCell ref="M16:M17"/>
    <mergeCell ref="M19:M20"/>
    <mergeCell ref="M21:M22"/>
    <mergeCell ref="A1:M2"/>
  </mergeCells>
  <dataValidations count="7">
    <dataValidation type="custom" allowBlank="1" showInputMessage="1" showErrorMessage="1" error="为了防止公式计算错误，尽量避免有重复值，请在款项目称后加上日期12/9，或序号1等。" sqref="C16 E16:F16">
      <formula1>SUMPRODUCT(--(($C16&amp;$D16&amp;$E16&amp;$F16)=($C$5:$C$732&amp;$D$5:$D$732&amp;$E$5:$E$732&amp;$F$5:$F$732)))=1</formula1>
    </dataValidation>
    <dataValidation type="custom" allowBlank="1" showInputMessage="1" showErrorMessage="1" error="为了防止公式计算错误，尽量避免有重复值，请在款项目称后加上日期12/9，或序号1等。" sqref="E18:F18 C18:C22">
      <formula1>SUMPRODUCT(--(($C18&amp;$D18&amp;$E18&amp;$F18)=($C$5:$C$903&amp;$D$5:$D$903&amp;$E$5:$E$903&amp;$F$5:$F$903)))=1</formula1>
    </dataValidation>
    <dataValidation allowBlank="1" showInputMessage="1" showErrorMessage="1" errorTitle="注意" error="为了防止公式计算错误，尽量避免有重复值，请在款项目称后加上日期12/9，或序号1等" sqref="K18 H23 J23:K23 I5:I15 J7:J11 J19:J22 K7:K15 J5:K6"/>
    <dataValidation type="custom" allowBlank="1" showInputMessage="1" showErrorMessage="1" error="为了防止公式计算错误，尽量避免有重复值，请在款项目称后加上日期12/9，或序号1等。" sqref="C5:C15">
      <formula1>SUMPRODUCT(--(($C5&amp;$D5&amp;$E5&amp;$F5)=($C$5:$C$400&amp;$D$5:$D$400&amp;$E$5:$E$400&amp;$F$5:$F$400)))=1</formula1>
    </dataValidation>
    <dataValidation type="custom" allowBlank="1" showInputMessage="1" showErrorMessage="1" errorTitle="注意" error="为了防止公式计算错误，尽量避免有重复值，请在款项目称后加上日期12/9，或序号1等。" sqref="E5:E15 F5:F6">
      <formula1>SUMPRODUCT(--(($C5&amp;$D5&amp;$E5&amp;$F5)=($C$5:$C$399&amp;$D$5:$D$399&amp;$E$5:$E$399&amp;$F$5:$F$399)))=1</formula1>
    </dataValidation>
    <dataValidation type="custom" allowBlank="1" showInputMessage="1" showErrorMessage="1" errorTitle="注意" error="为了防止公式计算错误，尽量避免有重复值，请在款项目称后加上日期12/9，或序号1等。" sqref="F7:F15">
      <formula1>SUMPRODUCT(--(($C7&amp;$D7&amp;$E7&amp;$F7)=($C$5:$C$388&amp;$D$5:$D$388&amp;$E$5:$E$388&amp;$F$5:$F$388)))=1</formula1>
    </dataValidation>
    <dataValidation type="custom" allowBlank="1" showInputMessage="1" showErrorMessage="1" errorTitle="注意" error="为了防止公式计算错误，尽量避免有重复值，请在款项目称后加上日期12/9，或序号1等。" sqref="E19:F22">
      <formula1>SUMPRODUCT(--(($C19&amp;$D19&amp;$E19&amp;$F19)=($C$5:$C$503&amp;$D$5:$D$503&amp;$E$5:$E$503&amp;$F$5:$F$503)))=1</formula1>
    </dataValidation>
  </dataValidations>
  <printOptions/>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哐哐彦竹均</cp:lastModifiedBy>
  <cp:lastPrinted>2019-01-16T02:28:58Z</cp:lastPrinted>
  <dcterms:created xsi:type="dcterms:W3CDTF">1996-12-17T01:32:42Z</dcterms:created>
  <dcterms:modified xsi:type="dcterms:W3CDTF">2019-01-17T01:02:10Z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14</vt:lpwstr>
  </property>
</Properties>
</file>