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 " sheetId="1" r:id="rId1"/>
  </sheets>
  <definedNames>
    <definedName name="_xlnm.Print_Titles" localSheetId="0">' '!$1:$5</definedName>
    <definedName name="_xlnm.Print_Area" localSheetId="0">' '!$A$1:$T$22</definedName>
  </definedNames>
  <calcPr fullCalcOnLoad="1"/>
</workbook>
</file>

<file path=xl/sharedStrings.xml><?xml version="1.0" encoding="utf-8"?>
<sst xmlns="http://schemas.openxmlformats.org/spreadsheetml/2006/main" count="121" uniqueCount="70">
  <si>
    <t>2021年勐海县技能培训补贴资金汇总表(第六批）</t>
  </si>
  <si>
    <t>填表单位：勐海县劳动就业服务中心                                                                                   制表时间：2021年 11月 12 日</t>
  </si>
  <si>
    <t>序号</t>
  </si>
  <si>
    <t>培训地点</t>
  </si>
  <si>
    <t>培训工种</t>
  </si>
  <si>
    <t>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</si>
  <si>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</si>
  <si>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</si>
  <si>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</si>
  <si>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</si>
  <si>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</si>
  <si>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</si>
  <si>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</si>
  <si>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</si>
  <si>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海财社字[2021]44号中央就业补助资金支付</t>
  </si>
  <si>
    <t>合计（元）</t>
  </si>
  <si>
    <t>补贴标准依据</t>
  </si>
  <si>
    <t>海财社字[2021]44号中央就业补助资金支付建档立卡户培训补贴金额</t>
  </si>
  <si>
    <t>海财社字[2021]44号中央就业补助资金支付非建档立卡户培训补贴金额</t>
  </si>
  <si>
    <t>小计</t>
  </si>
  <si>
    <t>建档立卡户参加培训天数</t>
  </si>
  <si>
    <t>建档立卡生活费补贴 （60元/人·天）</t>
  </si>
  <si>
    <t>建档立卡交通费补贴 （20元/人·天）</t>
  </si>
  <si>
    <t>勐遮镇曼弄村委会</t>
  </si>
  <si>
    <t>手工电弧焊</t>
  </si>
  <si>
    <t>专项能力证书（生产制造类)</t>
  </si>
  <si>
    <t>昆明荣成职业培训学校</t>
  </si>
  <si>
    <t>2021年9月9日至2021年9月16日</t>
  </si>
  <si>
    <t>云人社厅{2021}22号专项72项</t>
  </si>
  <si>
    <t>勐遮镇曼令村委会曼回小组</t>
  </si>
  <si>
    <t>服装缝纫</t>
  </si>
  <si>
    <t>2021年9月15日至2021年9月22日</t>
  </si>
  <si>
    <t>10人7天17人8天</t>
  </si>
  <si>
    <t>云人社厅{2021}22号专项27项</t>
  </si>
  <si>
    <t>勐遮镇曼令村委会</t>
  </si>
  <si>
    <t>3人7天  11人8天</t>
  </si>
  <si>
    <t>布朗山乡曼囡村委会</t>
  </si>
  <si>
    <t>2021年9月18日至2021年9月25日</t>
  </si>
  <si>
    <t>6人8天</t>
  </si>
  <si>
    <t>勐遮镇曼弄村委会曼冷小组</t>
  </si>
  <si>
    <t>妆面定制</t>
  </si>
  <si>
    <t>2021年9月23日至2021年9月30日</t>
  </si>
  <si>
    <t>云人社厅{2021}22号专项76项</t>
  </si>
  <si>
    <t>勐遮镇曼洪村委会曼瓦小组</t>
  </si>
  <si>
    <t>2021年9月27日至2021年10月6日</t>
  </si>
  <si>
    <t>勐遮镇曼洪村委会</t>
  </si>
  <si>
    <t>2021年10月1日至2021年10月8日</t>
  </si>
  <si>
    <t>勐遮镇曼令村委会2班</t>
  </si>
  <si>
    <t>挖掘机操作培训</t>
  </si>
  <si>
    <t>培训合格证书（生产制造类）</t>
  </si>
  <si>
    <t>2021年10月24日至2021年10月29日</t>
  </si>
  <si>
    <t>13人5天16人6天</t>
  </si>
  <si>
    <t>云人社厅{2021}22号合格证75项</t>
  </si>
  <si>
    <t>勐遮镇曼伦村委会</t>
  </si>
  <si>
    <t>农家菜烹饪培训</t>
  </si>
  <si>
    <t>2021年10月28日至2021年11月2日</t>
  </si>
  <si>
    <t>云人社厅{2021}22号合格证110项</t>
  </si>
  <si>
    <t>布朗山乡曼果村委会</t>
  </si>
  <si>
    <t>2021年11月1日至2021年11月6日</t>
  </si>
  <si>
    <t>7人6天</t>
  </si>
  <si>
    <t>勐遮镇曼根村委会</t>
  </si>
  <si>
    <t>2021年11月4日至2021年11月9日</t>
  </si>
  <si>
    <t>勐遮镇曼燕村委会曼墩小组</t>
  </si>
  <si>
    <t>2021年10月8日至2021年10月15日</t>
  </si>
  <si>
    <t>勐遮镇曼燕村委会</t>
  </si>
  <si>
    <t>2021年10月11日至2021年10月18日</t>
  </si>
  <si>
    <t>勐遮镇曼恩村委会</t>
  </si>
  <si>
    <t>2021年10月24日至2021年10月31日</t>
  </si>
  <si>
    <t>合计</t>
  </si>
  <si>
    <t>填表人：                                              审核人：                                             复核人：                                              审批人：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</si>
</sst>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0" fillId="0" borderId="0">
      <alignment vertical="center"/>
      <protection/>
    </xf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0" borderId="0">
      <alignment vertical="center"/>
      <protection/>
    </xf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>
      <alignment vertical="center"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0" xfId="68" applyFont="1" applyFill="1" applyBorder="1" applyAlignment="1">
      <alignment horizontal="center" vertical="center" wrapText="1"/>
      <protection/>
    </xf>
    <xf numFmtId="0" fontId="5" fillId="19" borderId="12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3" xfId="68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1" fillId="19" borderId="15" xfId="0" applyFont="1" applyFill="1" applyBorder="1" applyAlignment="1">
      <alignment horizontal="center" vertical="center" wrapText="1"/>
    </xf>
    <xf numFmtId="176" fontId="4" fillId="19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32" fillId="19" borderId="16" xfId="68" applyFont="1" applyFill="1" applyBorder="1" applyAlignment="1">
      <alignment horizontal="center" vertical="center" wrapText="1"/>
      <protection/>
    </xf>
    <xf numFmtId="0" fontId="31" fillId="19" borderId="17" xfId="0" applyFont="1" applyFill="1" applyBorder="1" applyAlignment="1">
      <alignment horizontal="center" vertical="center" wrapText="1"/>
    </xf>
    <xf numFmtId="0" fontId="32" fillId="19" borderId="18" xfId="68" applyFont="1" applyFill="1" applyBorder="1" applyAlignment="1">
      <alignment horizontal="center" vertical="center" wrapText="1"/>
      <protection/>
    </xf>
    <xf numFmtId="0" fontId="31" fillId="19" borderId="19" xfId="0" applyFont="1" applyFill="1" applyBorder="1" applyAlignment="1">
      <alignment horizontal="center" vertical="center" wrapText="1"/>
    </xf>
    <xf numFmtId="176" fontId="4" fillId="19" borderId="20" xfId="0" applyNumberFormat="1" applyFont="1" applyFill="1" applyBorder="1" applyAlignment="1">
      <alignment horizontal="center" vertical="center" wrapText="1"/>
    </xf>
    <xf numFmtId="0" fontId="32" fillId="19" borderId="20" xfId="68" applyFont="1" applyFill="1" applyBorder="1" applyAlignment="1">
      <alignment horizontal="center" vertical="center" wrapText="1"/>
      <protection/>
    </xf>
    <xf numFmtId="0" fontId="31" fillId="19" borderId="21" xfId="0" applyFont="1" applyFill="1" applyBorder="1" applyAlignment="1">
      <alignment horizontal="center" vertical="center" wrapText="1"/>
    </xf>
    <xf numFmtId="176" fontId="4" fillId="19" borderId="10" xfId="0" applyNumberFormat="1" applyFont="1" applyFill="1" applyBorder="1" applyAlignment="1">
      <alignment horizontal="center" vertical="center" wrapText="1"/>
    </xf>
    <xf numFmtId="0" fontId="32" fillId="19" borderId="10" xfId="68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3" fillId="19" borderId="0" xfId="0" applyNumberFormat="1" applyFont="1" applyFill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left" vertical="center" wrapText="1"/>
    </xf>
    <xf numFmtId="0" fontId="5" fillId="19" borderId="10" xfId="69" applyFont="1" applyFill="1" applyBorder="1" applyAlignment="1">
      <alignment horizontal="center" vertical="center" wrapText="1"/>
      <protection/>
    </xf>
    <xf numFmtId="0" fontId="5" fillId="19" borderId="10" xfId="70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13" xfId="69" applyFont="1" applyFill="1" applyBorder="1" applyAlignment="1">
      <alignment horizontal="center" vertical="center" wrapText="1"/>
      <protection/>
    </xf>
    <xf numFmtId="0" fontId="5" fillId="19" borderId="13" xfId="70" applyFont="1" applyFill="1" applyBorder="1" applyAlignment="1">
      <alignment horizontal="center" vertical="center" wrapText="1"/>
      <protection/>
    </xf>
    <xf numFmtId="0" fontId="5" fillId="19" borderId="28" xfId="0" applyFont="1" applyFill="1" applyBorder="1" applyAlignment="1">
      <alignment horizontal="center" vertical="center" wrapText="1"/>
    </xf>
    <xf numFmtId="0" fontId="4" fillId="19" borderId="16" xfId="69" applyFont="1" applyFill="1" applyBorder="1" applyAlignment="1">
      <alignment horizontal="center" vertical="center" wrapText="1"/>
      <protection/>
    </xf>
    <xf numFmtId="0" fontId="4" fillId="19" borderId="16" xfId="70" applyFont="1" applyFill="1" applyBorder="1" applyAlignment="1">
      <alignment horizontal="center" vertical="center" wrapText="1"/>
      <protection/>
    </xf>
    <xf numFmtId="177" fontId="4" fillId="19" borderId="16" xfId="0" applyNumberFormat="1" applyFont="1" applyFill="1" applyBorder="1" applyAlignment="1">
      <alignment horizontal="center" vertical="center" wrapText="1"/>
    </xf>
    <xf numFmtId="176" fontId="4" fillId="19" borderId="16" xfId="0" applyNumberFormat="1" applyFont="1" applyFill="1" applyBorder="1" applyAlignment="1">
      <alignment horizontal="center" vertical="center" wrapText="1"/>
    </xf>
    <xf numFmtId="177" fontId="4" fillId="19" borderId="16" xfId="0" applyNumberFormat="1" applyFont="1" applyFill="1" applyBorder="1" applyAlignment="1">
      <alignment horizontal="center" vertical="center" wrapText="1"/>
    </xf>
    <xf numFmtId="0" fontId="4" fillId="19" borderId="18" xfId="69" applyFont="1" applyFill="1" applyBorder="1" applyAlignment="1">
      <alignment horizontal="center" vertical="center" wrapText="1"/>
      <protection/>
    </xf>
    <xf numFmtId="0" fontId="4" fillId="19" borderId="18" xfId="70" applyFont="1" applyFill="1" applyBorder="1" applyAlignment="1">
      <alignment horizontal="center" vertical="center" wrapText="1"/>
      <protection/>
    </xf>
    <xf numFmtId="176" fontId="4" fillId="19" borderId="18" xfId="0" applyNumberFormat="1" applyFont="1" applyFill="1" applyBorder="1" applyAlignment="1">
      <alignment horizontal="center" vertical="center" wrapText="1"/>
    </xf>
    <xf numFmtId="177" fontId="4" fillId="19" borderId="18" xfId="0" applyNumberFormat="1" applyFont="1" applyFill="1" applyBorder="1" applyAlignment="1">
      <alignment horizontal="center" vertical="center" wrapText="1"/>
    </xf>
    <xf numFmtId="0" fontId="4" fillId="19" borderId="20" xfId="69" applyFont="1" applyFill="1" applyBorder="1" applyAlignment="1">
      <alignment horizontal="center" vertical="center" wrapText="1"/>
      <protection/>
    </xf>
    <xf numFmtId="0" fontId="4" fillId="19" borderId="20" xfId="70" applyFont="1" applyFill="1" applyBorder="1" applyAlignment="1">
      <alignment horizontal="center" vertical="center" wrapText="1"/>
      <protection/>
    </xf>
    <xf numFmtId="176" fontId="4" fillId="19" borderId="20" xfId="0" applyNumberFormat="1" applyFont="1" applyFill="1" applyBorder="1" applyAlignment="1">
      <alignment horizontal="center" vertical="center" wrapText="1"/>
    </xf>
    <xf numFmtId="177" fontId="4" fillId="19" borderId="20" xfId="0" applyNumberFormat="1" applyFont="1" applyFill="1" applyBorder="1" applyAlignment="1">
      <alignment horizontal="center" vertical="center" wrapText="1"/>
    </xf>
    <xf numFmtId="0" fontId="4" fillId="19" borderId="10" xfId="69" applyFont="1" applyFill="1" applyBorder="1" applyAlignment="1">
      <alignment horizontal="center" vertical="center" wrapText="1"/>
      <protection/>
    </xf>
    <xf numFmtId="0" fontId="4" fillId="19" borderId="10" xfId="70" applyFont="1" applyFill="1" applyBorder="1" applyAlignment="1">
      <alignment horizontal="center" vertical="center" wrapText="1"/>
      <protection/>
    </xf>
    <xf numFmtId="176" fontId="4" fillId="19" borderId="10" xfId="0" applyNumberFormat="1" applyFont="1" applyFill="1" applyBorder="1" applyAlignment="1">
      <alignment horizontal="center" vertical="center" wrapText="1"/>
    </xf>
    <xf numFmtId="177" fontId="4" fillId="19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7" fontId="4" fillId="19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70" zoomScaleNormal="70" zoomScaleSheetLayoutView="70" workbookViewId="0" topLeftCell="D1">
      <pane ySplit="5" topLeftCell="A16" activePane="bottomLeft" state="frozen"/>
      <selection pane="bottomLeft" activeCell="S21" sqref="S21"/>
    </sheetView>
  </sheetViews>
  <sheetFormatPr defaultColWidth="9.00390625" defaultRowHeight="14.25"/>
  <cols>
    <col min="1" max="1" width="6.75390625" style="4" customWidth="1"/>
    <col min="2" max="2" width="17.375" style="5" customWidth="1"/>
    <col min="3" max="3" width="17.875" style="4" customWidth="1"/>
    <col min="4" max="4" width="20.25390625" style="4" customWidth="1"/>
    <col min="5" max="5" width="21.625" style="4" customWidth="1"/>
    <col min="6" max="6" width="6.625" style="4" customWidth="1"/>
    <col min="7" max="7" width="7.00390625" style="4" customWidth="1"/>
    <col min="8" max="8" width="7.50390625" style="4" customWidth="1"/>
    <col min="9" max="9" width="10.625" style="4" customWidth="1"/>
    <col min="10" max="10" width="16.75390625" style="4" customWidth="1"/>
    <col min="11" max="11" width="9.125" style="4" customWidth="1"/>
    <col min="12" max="12" width="23.375" style="6" customWidth="1"/>
    <col min="13" max="13" width="21.625" style="4" customWidth="1"/>
    <col min="14" max="14" width="21.75390625" style="4" customWidth="1"/>
    <col min="15" max="15" width="12.125" style="4" customWidth="1"/>
    <col min="16" max="17" width="15.25390625" style="4" customWidth="1"/>
    <col min="18" max="18" width="15.75390625" style="4" customWidth="1"/>
    <col min="19" max="19" width="14.625" style="4" customWidth="1"/>
    <col min="20" max="20" width="16.25390625" style="4" customWidth="1"/>
    <col min="21" max="16384" width="9.00390625" style="4" customWidth="1"/>
  </cols>
  <sheetData>
    <row r="1" spans="1:20" s="1" customFormat="1" ht="39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39"/>
      <c r="M1" s="7"/>
      <c r="N1" s="7"/>
      <c r="O1" s="7"/>
      <c r="P1" s="7"/>
      <c r="Q1" s="7"/>
      <c r="R1" s="7"/>
      <c r="S1" s="7"/>
      <c r="T1" s="7"/>
    </row>
    <row r="2" spans="1:20" s="1" customFormat="1" ht="2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40"/>
      <c r="M2" s="9"/>
      <c r="N2" s="9"/>
      <c r="O2" s="9"/>
      <c r="P2" s="9"/>
      <c r="Q2" s="9"/>
      <c r="R2" s="9"/>
      <c r="S2" s="9"/>
      <c r="T2" s="9"/>
    </row>
    <row r="3" spans="1:20" s="1" customFormat="1" ht="39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1" t="s">
        <v>11</v>
      </c>
      <c r="K3" s="42" t="s">
        <v>12</v>
      </c>
      <c r="L3" s="43" t="s">
        <v>13</v>
      </c>
      <c r="M3" s="43"/>
      <c r="N3" s="43"/>
      <c r="O3" s="43" t="s">
        <v>14</v>
      </c>
      <c r="P3" s="43"/>
      <c r="Q3" s="43"/>
      <c r="R3" s="43"/>
      <c r="S3" s="11" t="s">
        <v>15</v>
      </c>
      <c r="T3" s="10" t="s">
        <v>16</v>
      </c>
    </row>
    <row r="4" spans="1:20" s="1" customFormat="1" ht="36" customHeight="1">
      <c r="A4" s="10"/>
      <c r="B4" s="10"/>
      <c r="C4" s="10"/>
      <c r="D4" s="13"/>
      <c r="E4" s="10"/>
      <c r="F4" s="12"/>
      <c r="G4" s="12"/>
      <c r="H4" s="12"/>
      <c r="I4" s="12"/>
      <c r="J4" s="41"/>
      <c r="K4" s="42"/>
      <c r="L4" s="44" t="s">
        <v>17</v>
      </c>
      <c r="M4" s="44" t="s">
        <v>18</v>
      </c>
      <c r="N4" s="45" t="s">
        <v>19</v>
      </c>
      <c r="O4" s="46" t="s">
        <v>20</v>
      </c>
      <c r="P4" s="47" t="s">
        <v>21</v>
      </c>
      <c r="Q4" s="47" t="s">
        <v>22</v>
      </c>
      <c r="R4" s="13" t="s">
        <v>19</v>
      </c>
      <c r="S4" s="13"/>
      <c r="T4" s="10"/>
    </row>
    <row r="5" spans="1:20" s="1" customFormat="1" ht="45.75" customHeight="1">
      <c r="A5" s="14"/>
      <c r="B5" s="14"/>
      <c r="C5" s="14"/>
      <c r="D5" s="15"/>
      <c r="E5" s="14"/>
      <c r="F5" s="16"/>
      <c r="G5" s="16"/>
      <c r="H5" s="16"/>
      <c r="I5" s="16"/>
      <c r="J5" s="48"/>
      <c r="K5" s="49"/>
      <c r="L5" s="44"/>
      <c r="M5" s="44"/>
      <c r="N5" s="45"/>
      <c r="O5" s="50"/>
      <c r="P5" s="15"/>
      <c r="Q5" s="15"/>
      <c r="R5" s="15"/>
      <c r="S5" s="15"/>
      <c r="T5" s="10"/>
    </row>
    <row r="6" spans="1:20" s="2" customFormat="1" ht="87.75" customHeight="1">
      <c r="A6" s="17">
        <v>1</v>
      </c>
      <c r="B6" s="18" t="s">
        <v>23</v>
      </c>
      <c r="C6" s="19" t="s">
        <v>24</v>
      </c>
      <c r="D6" s="20" t="s">
        <v>25</v>
      </c>
      <c r="E6" s="21" t="s">
        <v>26</v>
      </c>
      <c r="F6" s="22">
        <v>37</v>
      </c>
      <c r="G6" s="22">
        <v>35</v>
      </c>
      <c r="H6" s="22">
        <v>0</v>
      </c>
      <c r="I6" s="22">
        <v>0</v>
      </c>
      <c r="J6" s="51" t="s">
        <v>27</v>
      </c>
      <c r="K6" s="52">
        <v>900</v>
      </c>
      <c r="L6" s="53">
        <f>I6*K6</f>
        <v>0</v>
      </c>
      <c r="M6" s="53">
        <f>(G6-I6)*K6</f>
        <v>31500</v>
      </c>
      <c r="N6" s="53">
        <f>L6+M6</f>
        <v>31500</v>
      </c>
      <c r="O6" s="54">
        <v>0</v>
      </c>
      <c r="P6" s="55">
        <v>0</v>
      </c>
      <c r="Q6" s="55">
        <v>0</v>
      </c>
      <c r="R6" s="55">
        <f>P6+Q6</f>
        <v>0</v>
      </c>
      <c r="S6" s="55">
        <f>N6+R6</f>
        <v>31500</v>
      </c>
      <c r="T6" s="70" t="s">
        <v>28</v>
      </c>
    </row>
    <row r="7" spans="1:20" s="2" customFormat="1" ht="87.75" customHeight="1">
      <c r="A7" s="17">
        <v>2</v>
      </c>
      <c r="B7" s="18" t="s">
        <v>29</v>
      </c>
      <c r="C7" s="19" t="s">
        <v>30</v>
      </c>
      <c r="D7" s="20" t="s">
        <v>25</v>
      </c>
      <c r="E7" s="21" t="s">
        <v>26</v>
      </c>
      <c r="F7" s="22">
        <v>50</v>
      </c>
      <c r="G7" s="22">
        <v>32</v>
      </c>
      <c r="H7" s="22">
        <v>38</v>
      </c>
      <c r="I7" s="22">
        <v>27</v>
      </c>
      <c r="J7" s="51" t="s">
        <v>31</v>
      </c>
      <c r="K7" s="52">
        <v>900</v>
      </c>
      <c r="L7" s="53">
        <f aca="true" t="shared" si="0" ref="L7:L20">I7*K7</f>
        <v>24300</v>
      </c>
      <c r="M7" s="53">
        <f aca="true" t="shared" si="1" ref="M7:M20">(G7-I7)*K7</f>
        <v>4500</v>
      </c>
      <c r="N7" s="53">
        <f aca="true" t="shared" si="2" ref="N7:N20">L7+M7</f>
        <v>28800</v>
      </c>
      <c r="O7" s="54" t="s">
        <v>32</v>
      </c>
      <c r="P7" s="55">
        <f>10*7*60+17*8*60</f>
        <v>12360</v>
      </c>
      <c r="Q7" s="55">
        <f>10*7*20+17*8*20</f>
        <v>4120</v>
      </c>
      <c r="R7" s="55">
        <f>P7+Q7</f>
        <v>16480</v>
      </c>
      <c r="S7" s="55">
        <f aca="true" t="shared" si="3" ref="S7:S20">N7+R7</f>
        <v>45280</v>
      </c>
      <c r="T7" s="70" t="s">
        <v>33</v>
      </c>
    </row>
    <row r="8" spans="1:20" s="2" customFormat="1" ht="87.75" customHeight="1">
      <c r="A8" s="17">
        <v>3</v>
      </c>
      <c r="B8" s="18" t="s">
        <v>34</v>
      </c>
      <c r="C8" s="23" t="s">
        <v>30</v>
      </c>
      <c r="D8" s="20" t="s">
        <v>25</v>
      </c>
      <c r="E8" s="21" t="s">
        <v>26</v>
      </c>
      <c r="F8" s="24">
        <v>49</v>
      </c>
      <c r="G8" s="24">
        <v>28</v>
      </c>
      <c r="H8" s="24">
        <v>22</v>
      </c>
      <c r="I8" s="24">
        <v>14</v>
      </c>
      <c r="J8" s="56" t="s">
        <v>31</v>
      </c>
      <c r="K8" s="57">
        <v>900</v>
      </c>
      <c r="L8" s="53">
        <f t="shared" si="0"/>
        <v>12600</v>
      </c>
      <c r="M8" s="53">
        <f t="shared" si="1"/>
        <v>12600</v>
      </c>
      <c r="N8" s="53">
        <f t="shared" si="2"/>
        <v>25200</v>
      </c>
      <c r="O8" s="58" t="s">
        <v>35</v>
      </c>
      <c r="P8" s="59">
        <f>3*7*60+11*8*60</f>
        <v>6540</v>
      </c>
      <c r="Q8" s="59">
        <f>3*7*20+11*8*20</f>
        <v>2180</v>
      </c>
      <c r="R8" s="55">
        <f aca="true" t="shared" si="4" ref="R7:R20">P8+Q8</f>
        <v>8720</v>
      </c>
      <c r="S8" s="55">
        <f t="shared" si="3"/>
        <v>33920</v>
      </c>
      <c r="T8" s="70" t="s">
        <v>33</v>
      </c>
    </row>
    <row r="9" spans="1:20" s="2" customFormat="1" ht="87.75" customHeight="1">
      <c r="A9" s="17">
        <v>4</v>
      </c>
      <c r="B9" s="18" t="s">
        <v>36</v>
      </c>
      <c r="C9" s="23" t="s">
        <v>24</v>
      </c>
      <c r="D9" s="20" t="s">
        <v>25</v>
      </c>
      <c r="E9" s="21" t="s">
        <v>26</v>
      </c>
      <c r="F9" s="24">
        <v>29</v>
      </c>
      <c r="G9" s="24">
        <v>20</v>
      </c>
      <c r="H9" s="24">
        <v>9</v>
      </c>
      <c r="I9" s="24">
        <v>6</v>
      </c>
      <c r="J9" s="56" t="s">
        <v>37</v>
      </c>
      <c r="K9" s="57">
        <v>900</v>
      </c>
      <c r="L9" s="53">
        <f t="shared" si="0"/>
        <v>5400</v>
      </c>
      <c r="M9" s="53">
        <f t="shared" si="1"/>
        <v>12600</v>
      </c>
      <c r="N9" s="53">
        <f t="shared" si="2"/>
        <v>18000</v>
      </c>
      <c r="O9" s="58" t="s">
        <v>38</v>
      </c>
      <c r="P9" s="59">
        <f>6*8*60</f>
        <v>2880</v>
      </c>
      <c r="Q9" s="59">
        <f>6*8*20</f>
        <v>960</v>
      </c>
      <c r="R9" s="55">
        <f t="shared" si="4"/>
        <v>3840</v>
      </c>
      <c r="S9" s="55">
        <f t="shared" si="3"/>
        <v>21840</v>
      </c>
      <c r="T9" s="70" t="s">
        <v>28</v>
      </c>
    </row>
    <row r="10" spans="1:20" s="2" customFormat="1" ht="87.75" customHeight="1">
      <c r="A10" s="17">
        <v>5</v>
      </c>
      <c r="B10" s="18" t="s">
        <v>39</v>
      </c>
      <c r="C10" s="23" t="s">
        <v>40</v>
      </c>
      <c r="D10" s="20" t="s">
        <v>25</v>
      </c>
      <c r="E10" s="21" t="s">
        <v>26</v>
      </c>
      <c r="F10" s="24">
        <v>49</v>
      </c>
      <c r="G10" s="24">
        <v>26</v>
      </c>
      <c r="H10" s="24">
        <v>0</v>
      </c>
      <c r="I10" s="24">
        <v>0</v>
      </c>
      <c r="J10" s="56" t="s">
        <v>41</v>
      </c>
      <c r="K10" s="57">
        <v>900</v>
      </c>
      <c r="L10" s="53">
        <f t="shared" si="0"/>
        <v>0</v>
      </c>
      <c r="M10" s="53">
        <f t="shared" si="1"/>
        <v>23400</v>
      </c>
      <c r="N10" s="53">
        <f t="shared" si="2"/>
        <v>23400</v>
      </c>
      <c r="O10" s="58">
        <v>0</v>
      </c>
      <c r="P10" s="59">
        <v>0</v>
      </c>
      <c r="Q10" s="59">
        <v>0</v>
      </c>
      <c r="R10" s="55">
        <f t="shared" si="4"/>
        <v>0</v>
      </c>
      <c r="S10" s="55">
        <f t="shared" si="3"/>
        <v>23400</v>
      </c>
      <c r="T10" s="70" t="s">
        <v>42</v>
      </c>
    </row>
    <row r="11" spans="1:20" s="2" customFormat="1" ht="87.75" customHeight="1">
      <c r="A11" s="17">
        <v>6</v>
      </c>
      <c r="B11" s="18" t="s">
        <v>43</v>
      </c>
      <c r="C11" s="23" t="s">
        <v>40</v>
      </c>
      <c r="D11" s="20" t="s">
        <v>25</v>
      </c>
      <c r="E11" s="21" t="s">
        <v>26</v>
      </c>
      <c r="F11" s="24">
        <v>44</v>
      </c>
      <c r="G11" s="24">
        <v>19</v>
      </c>
      <c r="H11" s="24">
        <v>0</v>
      </c>
      <c r="I11" s="24">
        <v>0</v>
      </c>
      <c r="J11" s="56" t="s">
        <v>44</v>
      </c>
      <c r="K11" s="57">
        <v>900</v>
      </c>
      <c r="L11" s="53">
        <f t="shared" si="0"/>
        <v>0</v>
      </c>
      <c r="M11" s="53">
        <f t="shared" si="1"/>
        <v>17100</v>
      </c>
      <c r="N11" s="53">
        <f t="shared" si="2"/>
        <v>17100</v>
      </c>
      <c r="O11" s="58">
        <v>0</v>
      </c>
      <c r="P11" s="59">
        <v>0</v>
      </c>
      <c r="Q11" s="59">
        <v>0</v>
      </c>
      <c r="R11" s="55">
        <f t="shared" si="4"/>
        <v>0</v>
      </c>
      <c r="S11" s="55">
        <f t="shared" si="3"/>
        <v>17100</v>
      </c>
      <c r="T11" s="70" t="s">
        <v>42</v>
      </c>
    </row>
    <row r="12" spans="1:20" s="2" customFormat="1" ht="87.75" customHeight="1">
      <c r="A12" s="17">
        <v>7</v>
      </c>
      <c r="B12" s="18" t="s">
        <v>45</v>
      </c>
      <c r="C12" s="25" t="s">
        <v>40</v>
      </c>
      <c r="D12" s="26" t="s">
        <v>25</v>
      </c>
      <c r="E12" s="21" t="s">
        <v>26</v>
      </c>
      <c r="F12" s="27">
        <v>40</v>
      </c>
      <c r="G12" s="27">
        <v>21</v>
      </c>
      <c r="H12" s="27">
        <v>0</v>
      </c>
      <c r="I12" s="27">
        <v>0</v>
      </c>
      <c r="J12" s="60" t="s">
        <v>46</v>
      </c>
      <c r="K12" s="61">
        <v>900</v>
      </c>
      <c r="L12" s="53">
        <f t="shared" si="0"/>
        <v>0</v>
      </c>
      <c r="M12" s="53">
        <f t="shared" si="1"/>
        <v>18900</v>
      </c>
      <c r="N12" s="53">
        <f t="shared" si="2"/>
        <v>18900</v>
      </c>
      <c r="O12" s="62"/>
      <c r="P12" s="63">
        <v>0</v>
      </c>
      <c r="Q12" s="63">
        <v>0</v>
      </c>
      <c r="R12" s="55">
        <f t="shared" si="4"/>
        <v>0</v>
      </c>
      <c r="S12" s="55">
        <f t="shared" si="3"/>
        <v>18900</v>
      </c>
      <c r="T12" s="70" t="s">
        <v>42</v>
      </c>
    </row>
    <row r="13" spans="1:20" s="2" customFormat="1" ht="87.75" customHeight="1">
      <c r="A13" s="17">
        <v>8</v>
      </c>
      <c r="B13" s="18" t="s">
        <v>47</v>
      </c>
      <c r="C13" s="28" t="s">
        <v>48</v>
      </c>
      <c r="D13" s="29" t="s">
        <v>49</v>
      </c>
      <c r="E13" s="21" t="s">
        <v>26</v>
      </c>
      <c r="F13" s="30">
        <v>58</v>
      </c>
      <c r="G13" s="30">
        <v>45</v>
      </c>
      <c r="H13" s="30">
        <v>38</v>
      </c>
      <c r="I13" s="30">
        <v>29</v>
      </c>
      <c r="J13" s="64" t="s">
        <v>50</v>
      </c>
      <c r="K13" s="65">
        <v>800</v>
      </c>
      <c r="L13" s="53">
        <f t="shared" si="0"/>
        <v>23200</v>
      </c>
      <c r="M13" s="53">
        <f t="shared" si="1"/>
        <v>12800</v>
      </c>
      <c r="N13" s="53">
        <f t="shared" si="2"/>
        <v>36000</v>
      </c>
      <c r="O13" s="66" t="s">
        <v>51</v>
      </c>
      <c r="P13" s="67">
        <f>13*5*60+16*6*60</f>
        <v>9660</v>
      </c>
      <c r="Q13" s="67">
        <f>13*5*20+16*6*20</f>
        <v>3220</v>
      </c>
      <c r="R13" s="55">
        <f t="shared" si="4"/>
        <v>12880</v>
      </c>
      <c r="S13" s="55">
        <f t="shared" si="3"/>
        <v>48880</v>
      </c>
      <c r="T13" s="70" t="s">
        <v>52</v>
      </c>
    </row>
    <row r="14" spans="1:20" s="2" customFormat="1" ht="87.75" customHeight="1">
      <c r="A14" s="17">
        <v>9</v>
      </c>
      <c r="B14" s="18" t="s">
        <v>53</v>
      </c>
      <c r="C14" s="28" t="s">
        <v>54</v>
      </c>
      <c r="D14" s="29" t="s">
        <v>49</v>
      </c>
      <c r="E14" s="21" t="s">
        <v>26</v>
      </c>
      <c r="F14" s="30">
        <v>32</v>
      </c>
      <c r="G14" s="30">
        <v>13</v>
      </c>
      <c r="H14" s="30">
        <v>0</v>
      </c>
      <c r="I14" s="30">
        <v>0</v>
      </c>
      <c r="J14" s="64" t="s">
        <v>55</v>
      </c>
      <c r="K14" s="65">
        <v>960</v>
      </c>
      <c r="L14" s="53">
        <f t="shared" si="0"/>
        <v>0</v>
      </c>
      <c r="M14" s="53">
        <f t="shared" si="1"/>
        <v>12480</v>
      </c>
      <c r="N14" s="53">
        <f t="shared" si="2"/>
        <v>12480</v>
      </c>
      <c r="O14" s="66">
        <v>0</v>
      </c>
      <c r="P14" s="67">
        <v>0</v>
      </c>
      <c r="Q14" s="67">
        <v>0</v>
      </c>
      <c r="R14" s="55">
        <f t="shared" si="4"/>
        <v>0</v>
      </c>
      <c r="S14" s="55">
        <f t="shared" si="3"/>
        <v>12480</v>
      </c>
      <c r="T14" s="70" t="s">
        <v>56</v>
      </c>
    </row>
    <row r="15" spans="1:20" s="2" customFormat="1" ht="87.75" customHeight="1">
      <c r="A15" s="17">
        <v>10</v>
      </c>
      <c r="B15" s="18" t="s">
        <v>57</v>
      </c>
      <c r="C15" s="28" t="s">
        <v>48</v>
      </c>
      <c r="D15" s="29" t="s">
        <v>49</v>
      </c>
      <c r="E15" s="21" t="s">
        <v>26</v>
      </c>
      <c r="F15" s="30">
        <v>60</v>
      </c>
      <c r="G15" s="30">
        <v>59</v>
      </c>
      <c r="H15" s="30">
        <v>7</v>
      </c>
      <c r="I15" s="30">
        <v>7</v>
      </c>
      <c r="J15" s="64" t="s">
        <v>58</v>
      </c>
      <c r="K15" s="65">
        <v>800</v>
      </c>
      <c r="L15" s="53">
        <f t="shared" si="0"/>
        <v>5600</v>
      </c>
      <c r="M15" s="53">
        <f t="shared" si="1"/>
        <v>41600</v>
      </c>
      <c r="N15" s="53">
        <f t="shared" si="2"/>
        <v>47200</v>
      </c>
      <c r="O15" s="66" t="s">
        <v>59</v>
      </c>
      <c r="P15" s="67">
        <f>7*6*60</f>
        <v>2520</v>
      </c>
      <c r="Q15" s="67">
        <f>7*6*20</f>
        <v>840</v>
      </c>
      <c r="R15" s="55">
        <f t="shared" si="4"/>
        <v>3360</v>
      </c>
      <c r="S15" s="55">
        <f t="shared" si="3"/>
        <v>50560</v>
      </c>
      <c r="T15" s="70" t="s">
        <v>52</v>
      </c>
    </row>
    <row r="16" spans="1:20" s="2" customFormat="1" ht="87.75" customHeight="1">
      <c r="A16" s="17">
        <v>11</v>
      </c>
      <c r="B16" s="18" t="s">
        <v>60</v>
      </c>
      <c r="C16" s="28" t="s">
        <v>54</v>
      </c>
      <c r="D16" s="29" t="s">
        <v>49</v>
      </c>
      <c r="E16" s="21" t="s">
        <v>26</v>
      </c>
      <c r="F16" s="30">
        <v>55</v>
      </c>
      <c r="G16" s="30">
        <v>52</v>
      </c>
      <c r="H16" s="30">
        <v>0</v>
      </c>
      <c r="I16" s="30">
        <v>0</v>
      </c>
      <c r="J16" s="64" t="s">
        <v>61</v>
      </c>
      <c r="K16" s="65">
        <v>960</v>
      </c>
      <c r="L16" s="53">
        <f t="shared" si="0"/>
        <v>0</v>
      </c>
      <c r="M16" s="53">
        <f t="shared" si="1"/>
        <v>49920</v>
      </c>
      <c r="N16" s="53">
        <f t="shared" si="2"/>
        <v>49920</v>
      </c>
      <c r="O16" s="66">
        <v>0</v>
      </c>
      <c r="P16" s="67">
        <v>0</v>
      </c>
      <c r="Q16" s="67">
        <v>0</v>
      </c>
      <c r="R16" s="55">
        <f t="shared" si="4"/>
        <v>0</v>
      </c>
      <c r="S16" s="55">
        <f t="shared" si="3"/>
        <v>49920</v>
      </c>
      <c r="T16" s="70" t="s">
        <v>56</v>
      </c>
    </row>
    <row r="17" spans="1:20" s="2" customFormat="1" ht="87.75" customHeight="1">
      <c r="A17" s="17">
        <v>12</v>
      </c>
      <c r="B17" s="18" t="s">
        <v>62</v>
      </c>
      <c r="C17" s="28" t="s">
        <v>30</v>
      </c>
      <c r="D17" s="29" t="s">
        <v>25</v>
      </c>
      <c r="E17" s="21" t="s">
        <v>26</v>
      </c>
      <c r="F17" s="30">
        <v>43</v>
      </c>
      <c r="G17" s="30">
        <v>43</v>
      </c>
      <c r="H17" s="30">
        <v>0</v>
      </c>
      <c r="I17" s="30">
        <v>0</v>
      </c>
      <c r="J17" s="68" t="s">
        <v>63</v>
      </c>
      <c r="K17" s="65">
        <v>900</v>
      </c>
      <c r="L17" s="53">
        <f t="shared" si="0"/>
        <v>0</v>
      </c>
      <c r="M17" s="53">
        <f t="shared" si="1"/>
        <v>38700</v>
      </c>
      <c r="N17" s="53">
        <f t="shared" si="2"/>
        <v>38700</v>
      </c>
      <c r="O17" s="66">
        <v>0</v>
      </c>
      <c r="P17" s="67">
        <v>0</v>
      </c>
      <c r="Q17" s="67">
        <v>0</v>
      </c>
      <c r="R17" s="55">
        <f t="shared" si="4"/>
        <v>0</v>
      </c>
      <c r="S17" s="55">
        <f t="shared" si="3"/>
        <v>38700</v>
      </c>
      <c r="T17" s="70" t="s">
        <v>33</v>
      </c>
    </row>
    <row r="18" spans="1:20" s="2" customFormat="1" ht="87.75" customHeight="1">
      <c r="A18" s="17">
        <v>13</v>
      </c>
      <c r="B18" s="18" t="s">
        <v>64</v>
      </c>
      <c r="C18" s="28" t="s">
        <v>40</v>
      </c>
      <c r="D18" s="29" t="s">
        <v>25</v>
      </c>
      <c r="E18" s="21" t="s">
        <v>26</v>
      </c>
      <c r="F18" s="30">
        <v>43</v>
      </c>
      <c r="G18" s="30">
        <v>32</v>
      </c>
      <c r="H18" s="30">
        <v>0</v>
      </c>
      <c r="I18" s="30">
        <v>0</v>
      </c>
      <c r="J18" s="68" t="s">
        <v>65</v>
      </c>
      <c r="K18" s="65">
        <v>900</v>
      </c>
      <c r="L18" s="53">
        <f t="shared" si="0"/>
        <v>0</v>
      </c>
      <c r="M18" s="53">
        <f t="shared" si="1"/>
        <v>28800</v>
      </c>
      <c r="N18" s="53">
        <f t="shared" si="2"/>
        <v>28800</v>
      </c>
      <c r="O18" s="66">
        <v>0</v>
      </c>
      <c r="P18" s="67">
        <v>0</v>
      </c>
      <c r="Q18" s="67">
        <v>0</v>
      </c>
      <c r="R18" s="55">
        <f t="shared" si="4"/>
        <v>0</v>
      </c>
      <c r="S18" s="55">
        <f t="shared" si="3"/>
        <v>28800</v>
      </c>
      <c r="T18" s="70" t="s">
        <v>42</v>
      </c>
    </row>
    <row r="19" spans="1:20" s="2" customFormat="1" ht="87.75" customHeight="1">
      <c r="A19" s="17">
        <v>14</v>
      </c>
      <c r="B19" s="18" t="s">
        <v>66</v>
      </c>
      <c r="C19" s="28" t="s">
        <v>40</v>
      </c>
      <c r="D19" s="29" t="s">
        <v>25</v>
      </c>
      <c r="E19" s="21" t="s">
        <v>26</v>
      </c>
      <c r="F19" s="30">
        <v>47</v>
      </c>
      <c r="G19" s="30">
        <v>32</v>
      </c>
      <c r="H19" s="30">
        <v>0</v>
      </c>
      <c r="I19" s="30">
        <v>0</v>
      </c>
      <c r="J19" s="68" t="s">
        <v>67</v>
      </c>
      <c r="K19" s="65">
        <v>900</v>
      </c>
      <c r="L19" s="53">
        <f t="shared" si="0"/>
        <v>0</v>
      </c>
      <c r="M19" s="53">
        <f t="shared" si="1"/>
        <v>28800</v>
      </c>
      <c r="N19" s="53">
        <f t="shared" si="2"/>
        <v>28800</v>
      </c>
      <c r="O19" s="66">
        <v>0</v>
      </c>
      <c r="P19" s="67">
        <v>0</v>
      </c>
      <c r="Q19" s="67">
        <v>0</v>
      </c>
      <c r="R19" s="55">
        <f t="shared" si="4"/>
        <v>0</v>
      </c>
      <c r="S19" s="55">
        <f t="shared" si="3"/>
        <v>28800</v>
      </c>
      <c r="T19" s="70" t="s">
        <v>42</v>
      </c>
    </row>
    <row r="20" spans="1:20" s="2" customFormat="1" ht="87.75" customHeight="1">
      <c r="A20" s="17">
        <v>15</v>
      </c>
      <c r="B20" s="18" t="s">
        <v>53</v>
      </c>
      <c r="C20" s="28" t="s">
        <v>30</v>
      </c>
      <c r="D20" s="29" t="s">
        <v>25</v>
      </c>
      <c r="E20" s="21" t="s">
        <v>26</v>
      </c>
      <c r="F20" s="30">
        <v>53</v>
      </c>
      <c r="G20" s="30">
        <v>44</v>
      </c>
      <c r="H20" s="30">
        <v>0</v>
      </c>
      <c r="I20" s="30">
        <v>0</v>
      </c>
      <c r="J20" s="68" t="s">
        <v>67</v>
      </c>
      <c r="K20" s="65">
        <v>900</v>
      </c>
      <c r="L20" s="53">
        <f t="shared" si="0"/>
        <v>0</v>
      </c>
      <c r="M20" s="53">
        <f t="shared" si="1"/>
        <v>39600</v>
      </c>
      <c r="N20" s="53">
        <f t="shared" si="2"/>
        <v>39600</v>
      </c>
      <c r="O20" s="66">
        <v>0</v>
      </c>
      <c r="P20" s="67">
        <v>0</v>
      </c>
      <c r="Q20" s="67">
        <v>0</v>
      </c>
      <c r="R20" s="55">
        <f t="shared" si="4"/>
        <v>0</v>
      </c>
      <c r="S20" s="55">
        <f t="shared" si="3"/>
        <v>39600</v>
      </c>
      <c r="T20" s="70" t="s">
        <v>33</v>
      </c>
    </row>
    <row r="21" spans="1:20" ht="54.75" customHeight="1">
      <c r="A21" s="31" t="s">
        <v>68</v>
      </c>
      <c r="B21" s="32"/>
      <c r="C21" s="33"/>
      <c r="D21" s="34"/>
      <c r="E21" s="35"/>
      <c r="F21" s="35">
        <v>503</v>
      </c>
      <c r="G21" s="35">
        <v>350</v>
      </c>
      <c r="H21" s="35">
        <v>114</v>
      </c>
      <c r="I21" s="35">
        <v>83</v>
      </c>
      <c r="J21" s="35"/>
      <c r="K21" s="35"/>
      <c r="L21" s="69">
        <f>SUM(L6:L20)</f>
        <v>71100</v>
      </c>
      <c r="M21" s="69">
        <f>SUM(M6:M20)</f>
        <v>373300</v>
      </c>
      <c r="N21" s="69">
        <f>SUM(N6:N20)</f>
        <v>444400</v>
      </c>
      <c r="O21" s="69">
        <v>0</v>
      </c>
      <c r="P21" s="69">
        <f>SUM(P6:P20)</f>
        <v>33960</v>
      </c>
      <c r="Q21" s="69">
        <f>SUM(Q6:Q20)</f>
        <v>11320</v>
      </c>
      <c r="R21" s="69">
        <f>SUM(R6:R20)</f>
        <v>45280</v>
      </c>
      <c r="S21" s="69">
        <f>SUM(S6:S20)</f>
        <v>489680</v>
      </c>
      <c r="T21" s="35"/>
    </row>
    <row r="22" spans="1:20" s="3" customFormat="1" ht="39" customHeight="1">
      <c r="A22" s="36" t="s">
        <v>69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</sheetData>
  <sheetProtection/>
  <mergeCells count="26">
    <mergeCell ref="A1:T1"/>
    <mergeCell ref="A2:T2"/>
    <mergeCell ref="L3:N3"/>
    <mergeCell ref="O3:R3"/>
    <mergeCell ref="A21:D21"/>
    <mergeCell ref="A22:T2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dataValidations count="1">
    <dataValidation type="list" allowBlank="1" showInputMessage="1" showErrorMessage="1" sqref="D6 D12 D16 D17 D1:D5 D7:D11 D13:D15 D18:D20 D21:D23 D24:D65536">
      <formula1>"职业资格证书(生产制造类）,职业资格证书（服务类),技能等级证书（生产制造类),技能等级证书（服务类）,专项能力证书（生产制造类),专项能力证书（服务类）,培训合格证书（生产制造类）,培训合格证书（服务类）,培训合格证书（民族民间工艺类）,培训合格证书（创业服务类）,培训合格证书（创业培训类）,培训合格证书（职业能力类）"</formula1>
    </dataValidation>
  </dataValidations>
  <printOptions horizontalCentered="1"/>
  <pageMargins left="0.19652777777777777" right="0.19652777777777777" top="0.39305555555555555" bottom="0.07847222222222222" header="0.5118055555555555" footer="0.07847222222222222"/>
  <pageSetup horizontalDpi="600" verticalDpi="600" orientation="landscape" paperSize="9" scale="4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周舟</cp:lastModifiedBy>
  <cp:lastPrinted>2015-01-29T08:49:40Z</cp:lastPrinted>
  <dcterms:created xsi:type="dcterms:W3CDTF">2012-12-17T15:01:15Z</dcterms:created>
  <dcterms:modified xsi:type="dcterms:W3CDTF">2021-12-01T03:49:55Z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  <property fmtid="{D5CDD505-2E9C-101B-9397-08002B2CF9AE}" pid="5" name="I">
    <vt:lpwstr>AAAE95D1B977435286931230F0687DE9</vt:lpwstr>
  </property>
</Properties>
</file>