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75" windowHeight="10695" activeTab="0"/>
  </bookViews>
  <sheets>
    <sheet name="经费预算表" sheetId="1" r:id="rId1"/>
    <sheet name="经费预算表 (教育系统)" sheetId="2" r:id="rId2"/>
  </sheets>
  <definedNames>
    <definedName name="_xlnm.Print_Area" localSheetId="0">'经费预算表'!$A:$K</definedName>
    <definedName name="_xlnm.Print_Titles" localSheetId="0">'经费预算表'!$1:$4</definedName>
    <definedName name="_xlnm.Print_Titles" localSheetId="1">'经费预算表 (教育系统)'!$1:$4</definedName>
  </definedNames>
  <calcPr fullCalcOnLoad="1"/>
</workbook>
</file>

<file path=xl/sharedStrings.xml><?xml version="1.0" encoding="utf-8"?>
<sst xmlns="http://schemas.openxmlformats.org/spreadsheetml/2006/main" count="181" uniqueCount="125">
  <si>
    <t>特需费</t>
  </si>
  <si>
    <t>合计</t>
  </si>
  <si>
    <t>离休公用经费</t>
  </si>
  <si>
    <t>其他工资福利支出</t>
  </si>
  <si>
    <t>接待费</t>
  </si>
  <si>
    <t>其他商品和服务支出</t>
  </si>
  <si>
    <t>办公费等</t>
  </si>
  <si>
    <t>遗属(月发放数）</t>
  </si>
  <si>
    <t>工会费</t>
  </si>
  <si>
    <t>单位财务人员签章:</t>
  </si>
  <si>
    <t>股室审核人签章:</t>
  </si>
  <si>
    <t>填报单位：</t>
  </si>
  <si>
    <t>单位：元</t>
  </si>
  <si>
    <t>科目/项目</t>
  </si>
  <si>
    <t>工资性支出</t>
  </si>
  <si>
    <t>一次性奖金</t>
  </si>
  <si>
    <t>临时工工资</t>
  </si>
  <si>
    <t>事业单位福利费计提基数（基本工资）=岗位+津贴+技术等级</t>
  </si>
  <si>
    <t>备注：福利费计提基数：行政单位福利费（基本工资）=职务+级别</t>
  </si>
  <si>
    <t>其它生活补助等</t>
  </si>
  <si>
    <t>工资性支出（津贴）</t>
  </si>
  <si>
    <t>交通费</t>
  </si>
  <si>
    <t>离休福利费</t>
  </si>
  <si>
    <t>退休公用经费</t>
  </si>
  <si>
    <t>离退休费</t>
  </si>
  <si>
    <t>遗属</t>
  </si>
  <si>
    <t>独生子女费</t>
  </si>
  <si>
    <t>****</t>
  </si>
  <si>
    <t>福利费计提基数</t>
  </si>
  <si>
    <t>在职定编人数</t>
  </si>
  <si>
    <t>在职实有人数</t>
  </si>
  <si>
    <t>在职公用经费标准</t>
  </si>
  <si>
    <t>核定车辆编制数</t>
  </si>
  <si>
    <t>离休干部实有人数</t>
  </si>
  <si>
    <t>其中：厅级</t>
  </si>
  <si>
    <t>处级</t>
  </si>
  <si>
    <t>一般</t>
  </si>
  <si>
    <t>退休干部实有人数</t>
  </si>
  <si>
    <t>离休福利费计提基数</t>
  </si>
  <si>
    <t>临时工等月工资</t>
  </si>
  <si>
    <t>行号</t>
  </si>
  <si>
    <t>奖励性绩效工资</t>
  </si>
  <si>
    <t>奖励性绩效工资</t>
  </si>
  <si>
    <t>离退休费</t>
  </si>
  <si>
    <t>遗属</t>
  </si>
  <si>
    <t>独生子女费</t>
  </si>
  <si>
    <t>离休福利费计提基数</t>
  </si>
  <si>
    <t>遗属(月发放数）</t>
  </si>
  <si>
    <t>在职定编人数</t>
  </si>
  <si>
    <t>在职实有人数</t>
  </si>
  <si>
    <t>在职公用经费标准</t>
  </si>
  <si>
    <t>核定车辆编制数</t>
  </si>
  <si>
    <t>离休干部实有人数</t>
  </si>
  <si>
    <t>其中：厅级</t>
  </si>
  <si>
    <t>处级</t>
  </si>
  <si>
    <t>一般</t>
  </si>
  <si>
    <t>退休干部实有人数</t>
  </si>
  <si>
    <t>其他工资福利支出</t>
  </si>
  <si>
    <t>办公费等</t>
  </si>
  <si>
    <t>交通费</t>
  </si>
  <si>
    <t>接待费</t>
  </si>
  <si>
    <t>单位财务人员签章:</t>
  </si>
  <si>
    <t>单位：元</t>
  </si>
  <si>
    <t>行号</t>
  </si>
  <si>
    <t>科目/项目</t>
  </si>
  <si>
    <t>工资性支出</t>
  </si>
  <si>
    <t>一次性奖金</t>
  </si>
  <si>
    <t>临时工工资</t>
  </si>
  <si>
    <t>奖励补助</t>
  </si>
  <si>
    <t>办公费</t>
  </si>
  <si>
    <t>交通费</t>
  </si>
  <si>
    <t>工会费</t>
  </si>
  <si>
    <t>离休福利费</t>
  </si>
  <si>
    <t>离休公用经费</t>
  </si>
  <si>
    <t>退休公用经费</t>
  </si>
  <si>
    <t>其中：独子费</t>
  </si>
  <si>
    <t>10月工资花名册独子费</t>
  </si>
  <si>
    <t>县配公用经费</t>
  </si>
  <si>
    <t>初中人数</t>
  </si>
  <si>
    <t>高中人数</t>
  </si>
  <si>
    <t>小学人数</t>
  </si>
  <si>
    <t>在校学生人数合计</t>
  </si>
  <si>
    <t>小学标准</t>
  </si>
  <si>
    <t>初中标准</t>
  </si>
  <si>
    <t>高中标准</t>
  </si>
  <si>
    <t>其中：幼儿园标准</t>
  </si>
  <si>
    <t>其中：幼儿园人数</t>
  </si>
  <si>
    <t>公积金</t>
  </si>
  <si>
    <t>其中：10月工资花名册补发数</t>
  </si>
  <si>
    <t>工会费计提基数（工资应发总额）</t>
  </si>
  <si>
    <t>离休干部一个月基本离休金</t>
  </si>
  <si>
    <t>社会保障缴费（大病险）</t>
  </si>
  <si>
    <t>社会保障缴费（工伤险）</t>
  </si>
  <si>
    <t>在职福利费</t>
  </si>
  <si>
    <t>在职福利费计提基数</t>
  </si>
  <si>
    <t>工资性支出（津贴部分）</t>
  </si>
  <si>
    <r>
      <t>公积金</t>
    </r>
    <r>
      <rPr>
        <b/>
        <sz val="10"/>
        <rFont val="Times New Roman"/>
        <family val="1"/>
      </rPr>
      <t>=</t>
    </r>
    <r>
      <rPr>
        <b/>
        <sz val="10"/>
        <rFont val="宋体"/>
        <family val="0"/>
      </rPr>
      <t>〔（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月在职应发工资总额</t>
    </r>
    <r>
      <rPr>
        <b/>
        <sz val="10"/>
        <rFont val="Times New Roman"/>
        <family val="1"/>
      </rPr>
      <t>-</t>
    </r>
    <r>
      <rPr>
        <b/>
        <sz val="10"/>
        <rFont val="宋体"/>
        <family val="0"/>
      </rPr>
      <t>补发数</t>
    </r>
    <r>
      <rPr>
        <b/>
        <sz val="10"/>
        <rFont val="Times New Roman"/>
        <family val="1"/>
      </rPr>
      <t>-</t>
    </r>
    <r>
      <rPr>
        <b/>
        <sz val="10"/>
        <rFont val="宋体"/>
        <family val="0"/>
      </rPr>
      <t>奖励性绩效工资）</t>
    </r>
    <r>
      <rPr>
        <b/>
        <sz val="10"/>
        <rFont val="Times New Roman"/>
        <family val="1"/>
      </rPr>
      <t>+</t>
    </r>
    <r>
      <rPr>
        <b/>
        <sz val="10"/>
        <rFont val="宋体"/>
        <family val="0"/>
      </rPr>
      <t>人事批复的奖励性绩效工资（不含一个月基本工资额度）</t>
    </r>
    <r>
      <rPr>
        <b/>
        <sz val="10"/>
        <rFont val="Times New Roman"/>
        <family val="1"/>
      </rPr>
      <t>/12+</t>
    </r>
    <r>
      <rPr>
        <b/>
        <sz val="10"/>
        <rFont val="宋体"/>
        <family val="0"/>
      </rPr>
      <t>在职人数</t>
    </r>
    <r>
      <rPr>
        <b/>
        <sz val="10"/>
        <rFont val="Times New Roman"/>
        <family val="1"/>
      </rPr>
      <t>*500</t>
    </r>
    <r>
      <rPr>
        <b/>
        <sz val="10"/>
        <rFont val="宋体"/>
        <family val="0"/>
      </rPr>
      <t>〕</t>
    </r>
    <r>
      <rPr>
        <b/>
        <sz val="10"/>
        <rFont val="Times New Roman"/>
        <family val="1"/>
      </rPr>
      <t>*12*12%</t>
    </r>
  </si>
  <si>
    <r>
      <t>医疗保险</t>
    </r>
    <r>
      <rPr>
        <b/>
        <sz val="10"/>
        <rFont val="Times New Roman"/>
        <family val="1"/>
      </rPr>
      <t>=</t>
    </r>
    <r>
      <rPr>
        <b/>
        <sz val="10"/>
        <rFont val="宋体"/>
        <family val="0"/>
      </rPr>
      <t>〔（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月在职应发工资总额</t>
    </r>
    <r>
      <rPr>
        <b/>
        <sz val="10"/>
        <rFont val="Times New Roman"/>
        <family val="1"/>
      </rPr>
      <t>-</t>
    </r>
    <r>
      <rPr>
        <b/>
        <sz val="10"/>
        <rFont val="宋体"/>
        <family val="0"/>
      </rPr>
      <t>补发数</t>
    </r>
    <r>
      <rPr>
        <b/>
        <sz val="10"/>
        <rFont val="Times New Roman"/>
        <family val="1"/>
      </rPr>
      <t>-</t>
    </r>
    <r>
      <rPr>
        <b/>
        <sz val="10"/>
        <rFont val="宋体"/>
        <family val="0"/>
      </rPr>
      <t>奖励性绩效工资）</t>
    </r>
    <r>
      <rPr>
        <b/>
        <sz val="10"/>
        <rFont val="Times New Roman"/>
        <family val="1"/>
      </rPr>
      <t>+</t>
    </r>
    <r>
      <rPr>
        <b/>
        <sz val="10"/>
        <rFont val="宋体"/>
        <family val="0"/>
      </rPr>
      <t>人事批复的奖励性绩效工资（不含一个月基本工资额度）</t>
    </r>
    <r>
      <rPr>
        <b/>
        <sz val="10"/>
        <rFont val="Times New Roman"/>
        <family val="1"/>
      </rPr>
      <t>/12+</t>
    </r>
    <r>
      <rPr>
        <b/>
        <sz val="10"/>
        <rFont val="宋体"/>
        <family val="0"/>
      </rPr>
      <t>在职人数</t>
    </r>
    <r>
      <rPr>
        <b/>
        <sz val="10"/>
        <rFont val="Times New Roman"/>
        <family val="1"/>
      </rPr>
      <t>*500</t>
    </r>
    <r>
      <rPr>
        <b/>
        <sz val="10"/>
        <rFont val="宋体"/>
        <family val="0"/>
      </rPr>
      <t>〕</t>
    </r>
    <r>
      <rPr>
        <b/>
        <sz val="10"/>
        <rFont val="Times New Roman"/>
        <family val="1"/>
      </rPr>
      <t>*12*10%</t>
    </r>
  </si>
  <si>
    <t>工伤险=（10月在职应发工资总额-补发数-奖励性绩效工资）*12*0.5%</t>
  </si>
  <si>
    <t>社会保障缴费（生育险）</t>
  </si>
  <si>
    <t>社会保障缴费（医疗保险）</t>
  </si>
  <si>
    <t>其中：工资性支出</t>
  </si>
  <si>
    <t>一、经费预算合计</t>
  </si>
  <si>
    <t>二、单位基本情况</t>
  </si>
  <si>
    <t>生育险=（10月在职应发工资总额-补发数-奖励性绩效工资）*12*0.8%</t>
  </si>
  <si>
    <t>工伤险=（10月在职应发工资总额-补发数-奖励性绩效工资）*12*0.5%</t>
  </si>
  <si>
    <t>生育险=（10月在职应发工资总额-补发数-奖励性绩效工资）*12*0.8%</t>
  </si>
  <si>
    <t>三、非税收入经费支出预算</t>
  </si>
  <si>
    <r>
      <t>工会经费计提基数</t>
    </r>
    <r>
      <rPr>
        <b/>
        <sz val="10"/>
        <rFont val="Times New Roman"/>
        <family val="1"/>
      </rPr>
      <t>=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月在职应发工资总额</t>
    </r>
    <r>
      <rPr>
        <b/>
        <sz val="10"/>
        <rFont val="Times New Roman"/>
        <family val="1"/>
      </rPr>
      <t>-</t>
    </r>
    <r>
      <rPr>
        <b/>
        <sz val="10"/>
        <rFont val="宋体"/>
        <family val="0"/>
      </rPr>
      <t>补发数</t>
    </r>
    <r>
      <rPr>
        <b/>
        <sz val="10"/>
        <rFont val="Times New Roman"/>
        <family val="1"/>
      </rPr>
      <t>-</t>
    </r>
    <r>
      <rPr>
        <b/>
        <sz val="10"/>
        <rFont val="宋体"/>
        <family val="0"/>
      </rPr>
      <t>奖励性绩效工资）</t>
    </r>
    <r>
      <rPr>
        <b/>
        <sz val="10"/>
        <rFont val="Times New Roman"/>
        <family val="1"/>
      </rPr>
      <t>+</t>
    </r>
    <r>
      <rPr>
        <b/>
        <sz val="10"/>
        <rFont val="宋体"/>
        <family val="0"/>
      </rPr>
      <t>人事批复的奖励性绩效工资（不含一个月基本工资额度）</t>
    </r>
    <r>
      <rPr>
        <b/>
        <sz val="10"/>
        <rFont val="Times New Roman"/>
        <family val="1"/>
      </rPr>
      <t>/12</t>
    </r>
  </si>
  <si>
    <r>
      <t>勐海县2015</t>
    </r>
    <r>
      <rPr>
        <b/>
        <sz val="18"/>
        <rFont val="黑体"/>
        <family val="0"/>
      </rPr>
      <t>年部门预算明细表</t>
    </r>
  </si>
  <si>
    <r>
      <t>201</t>
    </r>
    <r>
      <rPr>
        <sz val="10"/>
        <rFont val="宋体"/>
        <family val="0"/>
      </rPr>
      <t>4</t>
    </r>
    <r>
      <rPr>
        <sz val="10"/>
        <rFont val="宋体"/>
        <family val="0"/>
      </rPr>
      <t>年10月工资花名册</t>
    </r>
  </si>
  <si>
    <r>
      <t>2014</t>
    </r>
    <r>
      <rPr>
        <sz val="10"/>
        <rFont val="宋体"/>
        <family val="0"/>
      </rPr>
      <t>年部门预算的工资总额</t>
    </r>
  </si>
  <si>
    <t>2014年11、12月调动增减人员工资（含退休）</t>
  </si>
  <si>
    <r>
      <t>201</t>
    </r>
    <r>
      <rPr>
        <sz val="10"/>
        <rFont val="宋体"/>
        <family val="0"/>
      </rPr>
      <t>4</t>
    </r>
    <r>
      <rPr>
        <sz val="10"/>
        <rFont val="宋体"/>
        <family val="0"/>
      </rPr>
      <t>年部门预算的工资总额</t>
    </r>
  </si>
  <si>
    <r>
      <t>2014</t>
    </r>
    <r>
      <rPr>
        <sz val="10"/>
        <rFont val="宋体"/>
        <family val="0"/>
      </rPr>
      <t>年10月工资花名册</t>
    </r>
  </si>
  <si>
    <r>
      <t>2014</t>
    </r>
    <r>
      <rPr>
        <sz val="9"/>
        <rFont val="宋体"/>
        <family val="0"/>
      </rPr>
      <t>年11、12月调动增减人员工资（含退休）</t>
    </r>
  </si>
  <si>
    <r>
      <t>大病险</t>
    </r>
    <r>
      <rPr>
        <b/>
        <sz val="10"/>
        <rFont val="Times New Roman"/>
        <family val="1"/>
      </rPr>
      <t>=</t>
    </r>
    <r>
      <rPr>
        <b/>
        <sz val="10"/>
        <rFont val="宋体"/>
        <family val="0"/>
      </rPr>
      <t>（在职人数</t>
    </r>
    <r>
      <rPr>
        <b/>
        <sz val="10"/>
        <rFont val="Times New Roman"/>
        <family val="1"/>
      </rPr>
      <t>+</t>
    </r>
    <r>
      <rPr>
        <b/>
        <sz val="10"/>
        <rFont val="宋体"/>
        <family val="0"/>
      </rPr>
      <t>退休人数）</t>
    </r>
    <r>
      <rPr>
        <b/>
        <sz val="10"/>
        <rFont val="Times New Roman"/>
        <family val="1"/>
      </rPr>
      <t>*155</t>
    </r>
  </si>
  <si>
    <t>乡镇工作岗位补贴</t>
  </si>
  <si>
    <t>10月实际在职在岗人数</t>
  </si>
  <si>
    <t>10月实际在职在岗人数</t>
  </si>
  <si>
    <t>乡镇工作岗位补贴</t>
  </si>
  <si>
    <t>社会保障缴费（公务员医疗补助）</t>
  </si>
  <si>
    <t>社会保障缴费（公务员医疗补助）</t>
  </si>
  <si>
    <t>公务员医疗补助=（10月应发工资总额-补发数-奖励性绩效工资）*12+人事批复的奖励性绩效工资（不含一个月基本工资额度）+奖励补助）*5%</t>
  </si>
  <si>
    <t>填报单位：勐海县地方公路管理段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</si>
</sst>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#,##0.00_ ;[Red]\-#,##0.00\ "/>
    <numFmt numFmtId="186" formatCode="0_ ;[Red]\-0\ "/>
    <numFmt numFmtId="187" formatCode="0.00_ ;[Red]\-0.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"/>
    <numFmt numFmtId="193" formatCode="0.00_);[Red]\(0.00\)"/>
  </numFmts>
  <fonts count="29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" borderId="5" applyNumberFormat="0" applyAlignment="0" applyProtection="0"/>
    <xf numFmtId="0" fontId="22" fillId="13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26" fillId="8" borderId="0" applyNumberFormat="0" applyBorder="0" applyAlignment="0" applyProtection="0"/>
    <xf numFmtId="0" fontId="27" fillId="2" borderId="8" applyNumberFormat="0" applyAlignment="0" applyProtection="0"/>
    <xf numFmtId="0" fontId="28" fillId="3" borderId="5" applyNumberFormat="0" applyAlignment="0" applyProtection="0"/>
    <xf numFmtId="0" fontId="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84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0" xfId="40" applyFont="1" applyFill="1" applyProtection="1">
      <alignment/>
      <protection locked="0"/>
    </xf>
    <xf numFmtId="0" fontId="1" fillId="0" borderId="10" xfId="40" applyFont="1" applyFill="1" applyBorder="1" applyAlignment="1" applyProtection="1">
      <alignment horizontal="center" vertical="center"/>
      <protection locked="0"/>
    </xf>
    <xf numFmtId="0" fontId="4" fillId="2" borderId="10" xfId="40" applyFont="1" applyFill="1" applyBorder="1" applyAlignment="1" applyProtection="1">
      <alignment horizontal="center" vertical="center"/>
      <protection/>
    </xf>
    <xf numFmtId="0" fontId="1" fillId="2" borderId="10" xfId="40" applyFont="1" applyFill="1" applyBorder="1" applyAlignment="1" applyProtection="1">
      <alignment horizontal="center" vertical="center"/>
      <protection/>
    </xf>
    <xf numFmtId="185" fontId="1" fillId="2" borderId="10" xfId="40" applyNumberFormat="1" applyFont="1" applyFill="1" applyBorder="1" applyAlignment="1" applyProtection="1">
      <alignment horizontal="center" vertical="center"/>
      <protection/>
    </xf>
    <xf numFmtId="185" fontId="1" fillId="0" borderId="10" xfId="40" applyNumberFormat="1" applyFont="1" applyFill="1" applyBorder="1" applyAlignment="1" applyProtection="1">
      <alignment horizontal="center" vertical="center"/>
      <protection locked="0"/>
    </xf>
    <xf numFmtId="49" fontId="1" fillId="0" borderId="10" xfId="40" applyNumberFormat="1" applyFont="1" applyFill="1" applyBorder="1" applyAlignment="1" applyProtection="1">
      <alignment horizontal="center" vertical="center"/>
      <protection locked="0"/>
    </xf>
    <xf numFmtId="49" fontId="1" fillId="2" borderId="10" xfId="4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4" fillId="2" borderId="11" xfId="40" applyFont="1" applyFill="1" applyBorder="1" applyAlignment="1" applyProtection="1">
      <alignment horizontal="left" vertical="center"/>
      <protection/>
    </xf>
    <xf numFmtId="0" fontId="4" fillId="2" borderId="10" xfId="40" applyFont="1" applyFill="1" applyBorder="1" applyAlignment="1" applyProtection="1">
      <alignment horizontal="left" vertical="center"/>
      <protection/>
    </xf>
    <xf numFmtId="0" fontId="4" fillId="2" borderId="10" xfId="40" applyFont="1" applyFill="1" applyBorder="1" applyAlignment="1" applyProtection="1">
      <alignment horizontal="left" vertical="center"/>
      <protection/>
    </xf>
    <xf numFmtId="0" fontId="4" fillId="2" borderId="10" xfId="40" applyFont="1" applyFill="1" applyBorder="1" applyAlignment="1" applyProtection="1">
      <alignment horizontal="left" vertical="center"/>
      <protection/>
    </xf>
    <xf numFmtId="184" fontId="4" fillId="2" borderId="10" xfId="40" applyNumberFormat="1" applyFont="1" applyFill="1" applyBorder="1" applyAlignment="1" applyProtection="1">
      <alignment horizontal="left" vertical="center"/>
      <protection/>
    </xf>
    <xf numFmtId="0" fontId="4" fillId="2" borderId="10" xfId="40" applyFont="1" applyFill="1" applyBorder="1" applyAlignment="1" applyProtection="1">
      <alignment horizontal="left" vertical="center" indent="1"/>
      <protection/>
    </xf>
    <xf numFmtId="0" fontId="1" fillId="2" borderId="12" xfId="40" applyFont="1" applyFill="1" applyBorder="1" applyAlignment="1" applyProtection="1">
      <alignment horizontal="left" vertical="center"/>
      <protection/>
    </xf>
    <xf numFmtId="0" fontId="4" fillId="2" borderId="12" xfId="40" applyFont="1" applyFill="1" applyBorder="1" applyAlignment="1" applyProtection="1">
      <alignment horizontal="left" vertical="center"/>
      <protection/>
    </xf>
    <xf numFmtId="0" fontId="1" fillId="2" borderId="12" xfId="40" applyFont="1" applyFill="1" applyBorder="1" applyAlignment="1" applyProtection="1">
      <alignment horizontal="left" vertical="center" indent="1"/>
      <protection/>
    </xf>
    <xf numFmtId="0" fontId="4" fillId="2" borderId="12" xfId="40" applyFont="1" applyFill="1" applyBorder="1" applyAlignment="1" applyProtection="1">
      <alignment horizontal="left" vertical="center" indent="1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4" fillId="0" borderId="0" xfId="40" applyFont="1" applyFill="1" applyAlignment="1" applyProtection="1">
      <alignment horizontal="center" vertical="center"/>
      <protection locked="0"/>
    </xf>
    <xf numFmtId="184" fontId="1" fillId="0" borderId="10" xfId="4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2" borderId="10" xfId="40" applyFont="1" applyFill="1" applyBorder="1" applyAlignment="1" applyProtection="1">
      <alignment horizontal="left" vertical="center"/>
      <protection/>
    </xf>
    <xf numFmtId="0" fontId="4" fillId="2" borderId="10" xfId="40" applyFont="1" applyFill="1" applyBorder="1" applyAlignment="1" applyProtection="1">
      <alignment horizontal="left" vertical="center" indent="1"/>
      <protection/>
    </xf>
    <xf numFmtId="0" fontId="4" fillId="2" borderId="12" xfId="40" applyFont="1" applyFill="1" applyBorder="1" applyAlignment="1" applyProtection="1">
      <alignment horizontal="left" vertical="center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192" fontId="1" fillId="0" borderId="10" xfId="40" applyNumberFormat="1" applyFont="1" applyFill="1" applyBorder="1" applyAlignment="1" applyProtection="1">
      <alignment horizontal="center" vertical="center"/>
      <protection locked="0"/>
    </xf>
    <xf numFmtId="192" fontId="1" fillId="0" borderId="10" xfId="40" applyNumberFormat="1" applyFont="1" applyFill="1" applyBorder="1" applyAlignment="1" applyProtection="1">
      <alignment horizontal="center" vertical="center"/>
      <protection locked="0"/>
    </xf>
    <xf numFmtId="0" fontId="4" fillId="2" borderId="10" xfId="40" applyFont="1" applyFill="1" applyBorder="1" applyAlignment="1" applyProtection="1">
      <alignment horizontal="left" vertical="center" indent="1"/>
      <protection/>
    </xf>
    <xf numFmtId="185" fontId="1" fillId="0" borderId="10" xfId="40" applyNumberFormat="1" applyFont="1" applyFill="1" applyBorder="1" applyAlignment="1" applyProtection="1">
      <alignment horizontal="center" vertical="center"/>
      <protection locked="0"/>
    </xf>
    <xf numFmtId="186" fontId="1" fillId="0" borderId="10" xfId="40" applyNumberFormat="1" applyFont="1" applyFill="1" applyBorder="1" applyAlignment="1" applyProtection="1">
      <alignment horizontal="center" vertical="center"/>
      <protection locked="0"/>
    </xf>
    <xf numFmtId="0" fontId="5" fillId="2" borderId="11" xfId="40" applyFont="1" applyFill="1" applyBorder="1" applyAlignment="1" applyProtection="1">
      <alignment horizontal="center" vertical="center"/>
      <protection/>
    </xf>
    <xf numFmtId="0" fontId="5" fillId="2" borderId="10" xfId="40" applyFont="1" applyFill="1" applyBorder="1" applyAlignment="1" applyProtection="1">
      <alignment horizontal="center" vertical="center"/>
      <protection/>
    </xf>
    <xf numFmtId="0" fontId="2" fillId="0" borderId="0" xfId="4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 indent="6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" fillId="2" borderId="10" xfId="40" applyFont="1" applyFill="1" applyBorder="1" applyAlignment="1" applyProtection="1">
      <alignment horizontal="left" vertical="center" wrapText="1"/>
      <protection/>
    </xf>
    <xf numFmtId="0" fontId="5" fillId="2" borderId="10" xfId="4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40" applyFont="1" applyFill="1" applyBorder="1" applyAlignment="1" applyProtection="1">
      <alignment horizontal="center" vertical="center"/>
      <protection/>
    </xf>
    <xf numFmtId="0" fontId="1" fillId="0" borderId="10" xfId="40" applyFont="1" applyFill="1" applyBorder="1" applyAlignment="1" applyProtection="1">
      <alignment horizontal="center" vertical="center"/>
      <protection/>
    </xf>
    <xf numFmtId="0" fontId="5" fillId="0" borderId="11" xfId="40" applyFont="1" applyFill="1" applyBorder="1" applyAlignment="1" applyProtection="1">
      <alignment horizontal="center" vertical="center"/>
      <protection/>
    </xf>
    <xf numFmtId="0" fontId="4" fillId="0" borderId="11" xfId="40" applyFont="1" applyFill="1" applyBorder="1" applyAlignment="1" applyProtection="1">
      <alignment horizontal="left" vertical="center"/>
      <protection/>
    </xf>
    <xf numFmtId="0" fontId="4" fillId="0" borderId="10" xfId="40" applyFont="1" applyFill="1" applyBorder="1" applyAlignment="1" applyProtection="1">
      <alignment horizontal="left" vertical="center" indent="1"/>
      <protection/>
    </xf>
    <xf numFmtId="185" fontId="1" fillId="0" borderId="10" xfId="40" applyNumberFormat="1" applyFont="1" applyFill="1" applyBorder="1" applyAlignment="1" applyProtection="1">
      <alignment horizontal="center" vertical="center"/>
      <protection/>
    </xf>
    <xf numFmtId="0" fontId="4" fillId="0" borderId="10" xfId="40" applyFont="1" applyFill="1" applyBorder="1" applyAlignment="1" applyProtection="1">
      <alignment horizontal="left" vertical="center" indent="1"/>
      <protection/>
    </xf>
    <xf numFmtId="0" fontId="4" fillId="0" borderId="10" xfId="40" applyFont="1" applyFill="1" applyBorder="1" applyAlignment="1" applyProtection="1">
      <alignment horizontal="left" vertical="center"/>
      <protection/>
    </xf>
    <xf numFmtId="0" fontId="4" fillId="0" borderId="10" xfId="40" applyFont="1" applyFill="1" applyBorder="1" applyAlignment="1" applyProtection="1">
      <alignment horizontal="left" vertical="center"/>
      <protection/>
    </xf>
    <xf numFmtId="0" fontId="4" fillId="0" borderId="10" xfId="40" applyFont="1" applyFill="1" applyBorder="1" applyAlignment="1" applyProtection="1">
      <alignment horizontal="left" vertical="center"/>
      <protection/>
    </xf>
    <xf numFmtId="184" fontId="4" fillId="0" borderId="10" xfId="40" applyNumberFormat="1" applyFont="1" applyFill="1" applyBorder="1" applyAlignment="1" applyProtection="1">
      <alignment horizontal="left" vertical="center"/>
      <protection/>
    </xf>
    <xf numFmtId="184" fontId="3" fillId="0" borderId="0" xfId="0" applyNumberFormat="1" applyFont="1" applyFill="1" applyAlignment="1" applyProtection="1">
      <alignment vertical="center"/>
      <protection locked="0"/>
    </xf>
    <xf numFmtId="0" fontId="4" fillId="0" borderId="12" xfId="40" applyFont="1" applyFill="1" applyBorder="1" applyAlignment="1" applyProtection="1">
      <alignment horizontal="left" vertical="center"/>
      <protection/>
    </xf>
    <xf numFmtId="0" fontId="5" fillId="0" borderId="10" xfId="40" applyFont="1" applyFill="1" applyBorder="1" applyAlignment="1" applyProtection="1">
      <alignment horizontal="center" vertical="center"/>
      <protection/>
    </xf>
    <xf numFmtId="0" fontId="1" fillId="0" borderId="12" xfId="40" applyFont="1" applyFill="1" applyBorder="1" applyAlignment="1" applyProtection="1">
      <alignment horizontal="left" vertical="center" indent="1"/>
      <protection/>
    </xf>
    <xf numFmtId="0" fontId="4" fillId="0" borderId="12" xfId="40" applyFont="1" applyFill="1" applyBorder="1" applyAlignment="1" applyProtection="1">
      <alignment horizontal="left" vertical="center" indent="1"/>
      <protection/>
    </xf>
    <xf numFmtId="0" fontId="11" fillId="0" borderId="10" xfId="40" applyFont="1" applyFill="1" applyBorder="1" applyAlignment="1" applyProtection="1">
      <alignment horizontal="left" vertical="center" wrapText="1"/>
      <protection/>
    </xf>
    <xf numFmtId="0" fontId="4" fillId="0" borderId="12" xfId="40" applyFont="1" applyFill="1" applyBorder="1" applyAlignment="1" applyProtection="1">
      <alignment horizontal="left" vertical="center"/>
      <protection/>
    </xf>
    <xf numFmtId="0" fontId="1" fillId="0" borderId="12" xfId="40" applyFont="1" applyFill="1" applyBorder="1" applyAlignment="1" applyProtection="1">
      <alignment horizontal="left" vertical="center"/>
      <protection/>
    </xf>
    <xf numFmtId="0" fontId="4" fillId="0" borderId="12" xfId="40" applyFont="1" applyFill="1" applyBorder="1" applyAlignment="1" applyProtection="1">
      <alignment horizontal="left" vertical="center"/>
      <protection/>
    </xf>
    <xf numFmtId="0" fontId="5" fillId="0" borderId="10" xfId="4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85" fontId="1" fillId="9" borderId="11" xfId="40" applyNumberFormat="1" applyFont="1" applyFill="1" applyBorder="1" applyAlignment="1" applyProtection="1">
      <alignment horizontal="center" vertical="center"/>
      <protection/>
    </xf>
    <xf numFmtId="185" fontId="1" fillId="9" borderId="10" xfId="40" applyNumberFormat="1" applyFont="1" applyFill="1" applyBorder="1" applyAlignment="1" applyProtection="1">
      <alignment horizontal="center" vertical="center"/>
      <protection/>
    </xf>
    <xf numFmtId="192" fontId="1" fillId="9" borderId="10" xfId="40" applyNumberFormat="1" applyFont="1" applyFill="1" applyBorder="1" applyAlignment="1" applyProtection="1">
      <alignment horizontal="center" vertical="center"/>
      <protection/>
    </xf>
    <xf numFmtId="186" fontId="1" fillId="9" borderId="10" xfId="40" applyNumberFormat="1" applyFont="1" applyFill="1" applyBorder="1" applyAlignment="1" applyProtection="1">
      <alignment horizontal="center" vertical="center"/>
      <protection/>
    </xf>
    <xf numFmtId="185" fontId="1" fillId="9" borderId="10" xfId="40" applyNumberFormat="1" applyFont="1" applyFill="1" applyBorder="1" applyAlignment="1" applyProtection="1">
      <alignment horizontal="center" vertical="center"/>
      <protection locked="0"/>
    </xf>
    <xf numFmtId="184" fontId="1" fillId="9" borderId="10" xfId="40" applyNumberFormat="1" applyFont="1" applyFill="1" applyBorder="1" applyAlignment="1" applyProtection="1">
      <alignment horizontal="center" vertical="center"/>
      <protection/>
    </xf>
    <xf numFmtId="192" fontId="1" fillId="9" borderId="11" xfId="40" applyNumberFormat="1" applyFont="1" applyFill="1" applyBorder="1" applyAlignment="1" applyProtection="1">
      <alignment horizontal="center" vertical="center"/>
      <protection/>
    </xf>
    <xf numFmtId="0" fontId="4" fillId="0" borderId="12" xfId="40" applyFont="1" applyFill="1" applyBorder="1" applyAlignment="1" applyProtection="1">
      <alignment horizontal="left" vertical="center" indent="1"/>
      <protection/>
    </xf>
    <xf numFmtId="0" fontId="4" fillId="2" borderId="12" xfId="40" applyFont="1" applyFill="1" applyBorder="1" applyAlignment="1" applyProtection="1">
      <alignment horizontal="left" vertical="center" indent="1"/>
      <protection/>
    </xf>
    <xf numFmtId="0" fontId="4" fillId="2" borderId="10" xfId="4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13" xfId="40" applyFont="1" applyFill="1" applyBorder="1" applyAlignment="1" applyProtection="1">
      <alignment horizontal="left" vertical="center"/>
      <protection locked="0"/>
    </xf>
    <xf numFmtId="0" fontId="4" fillId="0" borderId="13" xfId="40" applyFont="1" applyFill="1" applyBorder="1" applyAlignment="1" applyProtection="1">
      <alignment horizontal="left" vertical="center"/>
      <protection locked="0"/>
    </xf>
    <xf numFmtId="0" fontId="2" fillId="0" borderId="0" xfId="40" applyFont="1" applyFill="1" applyAlignment="1" applyProtection="1">
      <alignment horizontal="center"/>
      <protection locked="0"/>
    </xf>
    <xf numFmtId="0" fontId="4" fillId="0" borderId="0" xfId="4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4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000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000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showZeros="0" tabSelected="1" zoomScalePageLayoutView="0" workbookViewId="0" topLeftCell="A1">
      <selection activeCell="N6" sqref="N6"/>
    </sheetView>
  </sheetViews>
  <sheetFormatPr defaultColWidth="9.00390625" defaultRowHeight="14.25"/>
  <cols>
    <col min="1" max="1" width="4.75390625" style="7" customWidth="1"/>
    <col min="2" max="2" width="25.375" style="7" customWidth="1"/>
    <col min="3" max="3" width="13.00390625" style="7" customWidth="1"/>
    <col min="4" max="4" width="10.50390625" style="7" customWidth="1"/>
    <col min="5" max="5" width="10.625" style="7" customWidth="1"/>
    <col min="6" max="8" width="10.125" style="7" customWidth="1"/>
    <col min="9" max="9" width="9.625" style="7" customWidth="1"/>
    <col min="10" max="10" width="9.50390625" style="7" customWidth="1"/>
    <col min="11" max="11" width="9.625" style="7" customWidth="1"/>
    <col min="12" max="16384" width="9.00390625" style="7" customWidth="1"/>
  </cols>
  <sheetData>
    <row r="1" spans="2:11" ht="22.5">
      <c r="B1" s="91" t="s">
        <v>109</v>
      </c>
      <c r="C1" s="91"/>
      <c r="D1" s="91"/>
      <c r="E1" s="91"/>
      <c r="F1" s="91"/>
      <c r="G1" s="91"/>
      <c r="H1" s="91"/>
      <c r="I1" s="91"/>
      <c r="J1" s="91"/>
      <c r="K1" s="91"/>
    </row>
    <row r="2" spans="2:11" ht="8.25" customHeight="1"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4" customFormat="1" ht="16.5" customHeight="1">
      <c r="A3" s="89" t="s">
        <v>124</v>
      </c>
      <c r="B3" s="90"/>
      <c r="C3" s="90"/>
      <c r="D3" s="8"/>
      <c r="E3" s="8"/>
      <c r="F3" s="8"/>
      <c r="G3" s="8"/>
      <c r="H3" s="8"/>
      <c r="I3" s="8"/>
      <c r="J3" s="92" t="s">
        <v>62</v>
      </c>
      <c r="K3" s="92"/>
    </row>
    <row r="4" spans="1:11" s="4" customFormat="1" ht="16.5" customHeight="1">
      <c r="A4" s="54" t="s">
        <v>63</v>
      </c>
      <c r="B4" s="55" t="s">
        <v>64</v>
      </c>
      <c r="C4" s="56" t="s">
        <v>1</v>
      </c>
      <c r="D4" s="9">
        <v>2140106</v>
      </c>
      <c r="E4" s="9">
        <v>2080502</v>
      </c>
      <c r="F4" s="9">
        <v>2100503</v>
      </c>
      <c r="G4" s="9">
        <v>2100502</v>
      </c>
      <c r="H4" s="9">
        <v>2080304</v>
      </c>
      <c r="I4" s="9">
        <v>2080305</v>
      </c>
      <c r="J4" s="9">
        <v>2210201</v>
      </c>
      <c r="K4" s="9"/>
    </row>
    <row r="5" spans="1:11" s="4" customFormat="1" ht="16.5" customHeight="1">
      <c r="A5" s="54">
        <v>1</v>
      </c>
      <c r="B5" s="57" t="s">
        <v>102</v>
      </c>
      <c r="C5" s="77">
        <f>SUM(D5:K5)</f>
        <v>3040744.29</v>
      </c>
      <c r="D5" s="77">
        <f>SUM(D6,D9:D31)</f>
        <v>1271615.38</v>
      </c>
      <c r="E5" s="77">
        <f aca="true" t="shared" si="0" ref="E5:K5">SUM(E6,E9:E31)</f>
        <v>1370264.08</v>
      </c>
      <c r="F5" s="77">
        <f t="shared" si="0"/>
        <v>125514.2</v>
      </c>
      <c r="G5" s="77">
        <f t="shared" si="0"/>
        <v>124353.4</v>
      </c>
      <c r="H5" s="77">
        <f t="shared" si="0"/>
        <v>4133.52</v>
      </c>
      <c r="I5" s="77">
        <f t="shared" si="0"/>
        <v>6613.63</v>
      </c>
      <c r="J5" s="77">
        <f t="shared" si="0"/>
        <v>138250.08</v>
      </c>
      <c r="K5" s="77">
        <f t="shared" si="0"/>
        <v>0</v>
      </c>
    </row>
    <row r="6" spans="1:11" s="4" customFormat="1" ht="16.5" customHeight="1">
      <c r="A6" s="54">
        <v>2</v>
      </c>
      <c r="B6" s="58" t="s">
        <v>65</v>
      </c>
      <c r="C6" s="77">
        <f aca="true" t="shared" si="1" ref="C6:C31">SUM(D6:K6)</f>
        <v>851953</v>
      </c>
      <c r="D6" s="77">
        <f>D7+D8</f>
        <v>851953</v>
      </c>
      <c r="E6" s="77"/>
      <c r="F6" s="77"/>
      <c r="G6" s="77">
        <f>G7+G8</f>
        <v>0</v>
      </c>
      <c r="H6" s="77">
        <f>H7+H8</f>
        <v>0</v>
      </c>
      <c r="I6" s="77">
        <f>I7+I8</f>
        <v>0</v>
      </c>
      <c r="J6" s="77">
        <f>J7+J8</f>
        <v>0</v>
      </c>
      <c r="K6" s="77">
        <f>K7+K8</f>
        <v>0</v>
      </c>
    </row>
    <row r="7" spans="1:11" s="4" customFormat="1" ht="16.5" customHeight="1">
      <c r="A7" s="54">
        <v>3</v>
      </c>
      <c r="B7" s="59" t="s">
        <v>101</v>
      </c>
      <c r="C7" s="77">
        <f t="shared" si="1"/>
        <v>826284</v>
      </c>
      <c r="D7" s="78">
        <f>IF(OR(D4=2080504,D4=2080502),0,(D34+D38-D35-D36-D37-D39)*12)</f>
        <v>826284</v>
      </c>
      <c r="E7" s="78">
        <f>IF(OR(E4=2080504,E4=2080502),0,(E34+E38-E35-E36-E37-E39)*12)</f>
        <v>0</v>
      </c>
      <c r="F7" s="78">
        <f aca="true" t="shared" si="2" ref="F7:K7">IF(OR(F4=2080504,F4=2080502),0,(F34+F38-F35-F36-F37-F39)*12)</f>
        <v>0</v>
      </c>
      <c r="G7" s="78">
        <f t="shared" si="2"/>
        <v>0</v>
      </c>
      <c r="H7" s="78">
        <f t="shared" si="2"/>
        <v>0</v>
      </c>
      <c r="I7" s="78">
        <f t="shared" si="2"/>
        <v>0</v>
      </c>
      <c r="J7" s="78">
        <f t="shared" si="2"/>
        <v>0</v>
      </c>
      <c r="K7" s="78">
        <f t="shared" si="2"/>
        <v>0</v>
      </c>
    </row>
    <row r="8" spans="1:11" s="4" customFormat="1" ht="16.5" customHeight="1">
      <c r="A8" s="54">
        <v>4</v>
      </c>
      <c r="B8" s="61" t="s">
        <v>66</v>
      </c>
      <c r="C8" s="77">
        <f t="shared" si="1"/>
        <v>25669</v>
      </c>
      <c r="D8" s="13">
        <v>25669</v>
      </c>
      <c r="E8" s="13"/>
      <c r="F8" s="13"/>
      <c r="G8" s="13"/>
      <c r="H8" s="13"/>
      <c r="I8" s="13"/>
      <c r="J8" s="13"/>
      <c r="K8" s="13"/>
    </row>
    <row r="9" spans="1:11" s="4" customFormat="1" ht="16.5" customHeight="1">
      <c r="A9" s="54">
        <v>5</v>
      </c>
      <c r="B9" s="62" t="s">
        <v>100</v>
      </c>
      <c r="C9" s="77">
        <f t="shared" si="1"/>
        <v>115208.4</v>
      </c>
      <c r="D9" s="78"/>
      <c r="E9" s="78">
        <f aca="true" t="shared" si="3" ref="E9:K9">IF(OR(E4=2080504,E4=2080502),0,((E34-E35-E37+E38+E15)+E47*500)*12*0.1)</f>
        <v>0</v>
      </c>
      <c r="F9" s="78">
        <f t="shared" si="3"/>
        <v>0</v>
      </c>
      <c r="G9" s="78">
        <v>115208.4</v>
      </c>
      <c r="H9" s="78">
        <f t="shared" si="3"/>
        <v>0</v>
      </c>
      <c r="I9" s="78">
        <f t="shared" si="3"/>
        <v>0</v>
      </c>
      <c r="J9" s="78">
        <f t="shared" si="3"/>
        <v>0</v>
      </c>
      <c r="K9" s="78">
        <f t="shared" si="3"/>
        <v>0</v>
      </c>
    </row>
    <row r="10" spans="1:11" s="4" customFormat="1" ht="16.5" customHeight="1">
      <c r="A10" s="54">
        <v>6</v>
      </c>
      <c r="B10" s="63" t="s">
        <v>91</v>
      </c>
      <c r="C10" s="77">
        <f t="shared" si="1"/>
        <v>9145</v>
      </c>
      <c r="D10" s="78"/>
      <c r="E10" s="78"/>
      <c r="F10" s="78">
        <f>(F47+F54)*155</f>
        <v>0</v>
      </c>
      <c r="G10" s="78">
        <v>9145</v>
      </c>
      <c r="H10" s="78">
        <f>(H47+H54)*155</f>
        <v>0</v>
      </c>
      <c r="I10" s="78">
        <f>(I47+I54)*155</f>
        <v>0</v>
      </c>
      <c r="J10" s="78">
        <f>(J47+J54)*155</f>
        <v>0</v>
      </c>
      <c r="K10" s="78">
        <f>(K47+K54)*155</f>
        <v>0</v>
      </c>
    </row>
    <row r="11" spans="1:11" s="4" customFormat="1" ht="16.5" customHeight="1">
      <c r="A11" s="54">
        <v>7</v>
      </c>
      <c r="B11" s="63" t="s">
        <v>92</v>
      </c>
      <c r="C11" s="77">
        <f t="shared" si="1"/>
        <v>4133.52</v>
      </c>
      <c r="D11" s="78"/>
      <c r="E11" s="78">
        <f aca="true" t="shared" si="4" ref="E11:K11">IF(OR(E4=2080502,E4=2080504),0,(E34-E37-E35+E38)*12*0.005)</f>
        <v>0</v>
      </c>
      <c r="F11" s="78">
        <f t="shared" si="4"/>
        <v>0</v>
      </c>
      <c r="G11" s="78">
        <f t="shared" si="4"/>
        <v>0</v>
      </c>
      <c r="H11" s="78">
        <v>4133.52</v>
      </c>
      <c r="I11" s="78">
        <f t="shared" si="4"/>
        <v>0</v>
      </c>
      <c r="J11" s="78">
        <f>IF(OR(J4=2080502,J4=2080504),0,(J34-J37-J35+J38)*12*0.005)</f>
        <v>0</v>
      </c>
      <c r="K11" s="78">
        <f t="shared" si="4"/>
        <v>0</v>
      </c>
    </row>
    <row r="12" spans="1:11" s="4" customFormat="1" ht="16.5" customHeight="1">
      <c r="A12" s="54">
        <v>8</v>
      </c>
      <c r="B12" s="62" t="s">
        <v>99</v>
      </c>
      <c r="C12" s="77">
        <f t="shared" si="1"/>
        <v>6613.63</v>
      </c>
      <c r="D12" s="78"/>
      <c r="E12" s="78">
        <f aca="true" t="shared" si="5" ref="E12:K12">IF(OR(E4=2080502,E4=2080504),0,(E34-E37-E35+E38)*12*0.008)</f>
        <v>0</v>
      </c>
      <c r="F12" s="78">
        <f t="shared" si="5"/>
        <v>0</v>
      </c>
      <c r="G12" s="78">
        <f t="shared" si="5"/>
        <v>0</v>
      </c>
      <c r="H12" s="78">
        <f t="shared" si="5"/>
        <v>0</v>
      </c>
      <c r="I12" s="78">
        <v>6613.63</v>
      </c>
      <c r="J12" s="78">
        <f t="shared" si="5"/>
        <v>0</v>
      </c>
      <c r="K12" s="78">
        <f t="shared" si="5"/>
        <v>0</v>
      </c>
    </row>
    <row r="13" spans="1:11" s="4" customFormat="1" ht="16.5" customHeight="1">
      <c r="A13" s="54">
        <v>9</v>
      </c>
      <c r="B13" s="63" t="s">
        <v>121</v>
      </c>
      <c r="C13" s="77">
        <f t="shared" si="1"/>
        <v>125514.2</v>
      </c>
      <c r="D13" s="78"/>
      <c r="E13" s="78"/>
      <c r="F13" s="78">
        <v>125514.2</v>
      </c>
      <c r="G13" s="78">
        <f>((G34-G35-G37+G38)*12+G15+G16)*0.05</f>
        <v>0</v>
      </c>
      <c r="H13" s="78">
        <f>((H34-H35-H37+H38)*12+H15+H16)*0.05</f>
        <v>0</v>
      </c>
      <c r="I13" s="78">
        <f>((I34-I35-I37+I38)*12+I15+I16)*0.05</f>
        <v>0</v>
      </c>
      <c r="J13" s="78">
        <f>((J34-J35-J37+J38)*12+J15+J16)*0.05</f>
        <v>0</v>
      </c>
      <c r="K13" s="78">
        <f>((K34-K35-K37+K38)*12+K15+K16)*0.05</f>
        <v>0</v>
      </c>
    </row>
    <row r="14" spans="1:11" s="4" customFormat="1" ht="16.5" customHeight="1">
      <c r="A14" s="54">
        <v>10</v>
      </c>
      <c r="B14" s="64" t="s">
        <v>67</v>
      </c>
      <c r="C14" s="77">
        <f t="shared" si="1"/>
        <v>0</v>
      </c>
      <c r="D14" s="78">
        <f aca="true" t="shared" si="6" ref="D14:K14">D41*12</f>
        <v>0</v>
      </c>
      <c r="E14" s="78">
        <f t="shared" si="6"/>
        <v>0</v>
      </c>
      <c r="F14" s="78">
        <f t="shared" si="6"/>
        <v>0</v>
      </c>
      <c r="G14" s="78">
        <f t="shared" si="6"/>
        <v>0</v>
      </c>
      <c r="H14" s="78">
        <f t="shared" si="6"/>
        <v>0</v>
      </c>
      <c r="I14" s="78">
        <f t="shared" si="6"/>
        <v>0</v>
      </c>
      <c r="J14" s="78">
        <f t="shared" si="6"/>
        <v>0</v>
      </c>
      <c r="K14" s="78">
        <f t="shared" si="6"/>
        <v>0</v>
      </c>
    </row>
    <row r="15" spans="1:11" s="4" customFormat="1" ht="16.5" customHeight="1">
      <c r="A15" s="54">
        <v>11</v>
      </c>
      <c r="B15" s="64" t="s">
        <v>42</v>
      </c>
      <c r="C15" s="77">
        <f t="shared" si="1"/>
        <v>181380</v>
      </c>
      <c r="D15" s="13">
        <v>181380</v>
      </c>
      <c r="E15" s="13"/>
      <c r="F15" s="13"/>
      <c r="G15" s="13"/>
      <c r="H15" s="13"/>
      <c r="I15" s="13"/>
      <c r="J15" s="13"/>
      <c r="K15" s="13"/>
    </row>
    <row r="16" spans="1:11" s="4" customFormat="1" ht="16.5" customHeight="1">
      <c r="A16" s="54">
        <v>12</v>
      </c>
      <c r="B16" s="64" t="s">
        <v>68</v>
      </c>
      <c r="C16" s="77">
        <f t="shared" si="1"/>
        <v>354000</v>
      </c>
      <c r="D16" s="78">
        <f aca="true" t="shared" si="7" ref="D16:K16">(D47+D50+D54)*500*12</f>
        <v>144000</v>
      </c>
      <c r="E16" s="78">
        <f t="shared" si="7"/>
        <v>210000</v>
      </c>
      <c r="F16" s="78">
        <f t="shared" si="7"/>
        <v>0</v>
      </c>
      <c r="G16" s="78">
        <f t="shared" si="7"/>
        <v>0</v>
      </c>
      <c r="H16" s="78">
        <f t="shared" si="7"/>
        <v>0</v>
      </c>
      <c r="I16" s="78">
        <f t="shared" si="7"/>
        <v>0</v>
      </c>
      <c r="J16" s="78">
        <f t="shared" si="7"/>
        <v>0</v>
      </c>
      <c r="K16" s="78">
        <f t="shared" si="7"/>
        <v>0</v>
      </c>
    </row>
    <row r="17" spans="1:11" s="4" customFormat="1" ht="16.5" customHeight="1">
      <c r="A17" s="54">
        <v>13</v>
      </c>
      <c r="B17" s="64" t="s">
        <v>69</v>
      </c>
      <c r="C17" s="77">
        <f t="shared" si="1"/>
        <v>66000</v>
      </c>
      <c r="D17" s="78">
        <f>IF(D46&gt;D47,D47*D48,D46*D48)</f>
        <v>66000</v>
      </c>
      <c r="E17" s="78">
        <f aca="true" t="shared" si="8" ref="E17:K17">IF(E46&gt;E47,E47*E48,E46*E48)</f>
        <v>0</v>
      </c>
      <c r="F17" s="78">
        <f t="shared" si="8"/>
        <v>0</v>
      </c>
      <c r="G17" s="78">
        <f t="shared" si="8"/>
        <v>0</v>
      </c>
      <c r="H17" s="78">
        <f t="shared" si="8"/>
        <v>0</v>
      </c>
      <c r="I17" s="78">
        <f t="shared" si="8"/>
        <v>0</v>
      </c>
      <c r="J17" s="78">
        <f t="shared" si="8"/>
        <v>0</v>
      </c>
      <c r="K17" s="78">
        <f t="shared" si="8"/>
        <v>0</v>
      </c>
    </row>
    <row r="18" spans="1:11" s="4" customFormat="1" ht="16.5" customHeight="1">
      <c r="A18" s="54">
        <v>14</v>
      </c>
      <c r="B18" s="64" t="s">
        <v>70</v>
      </c>
      <c r="C18" s="77">
        <f t="shared" si="1"/>
        <v>0</v>
      </c>
      <c r="D18" s="78">
        <f>D49*20000</f>
        <v>0</v>
      </c>
      <c r="E18" s="78">
        <f aca="true" t="shared" si="9" ref="E18:K18">E49*20000</f>
        <v>0</v>
      </c>
      <c r="F18" s="78">
        <f t="shared" si="9"/>
        <v>0</v>
      </c>
      <c r="G18" s="78">
        <f t="shared" si="9"/>
        <v>0</v>
      </c>
      <c r="H18" s="78">
        <f t="shared" si="9"/>
        <v>0</v>
      </c>
      <c r="I18" s="78">
        <f t="shared" si="9"/>
        <v>0</v>
      </c>
      <c r="J18" s="78">
        <f t="shared" si="9"/>
        <v>0</v>
      </c>
      <c r="K18" s="78">
        <f t="shared" si="9"/>
        <v>0</v>
      </c>
    </row>
    <row r="19" spans="1:11" s="66" customFormat="1" ht="16.5" customHeight="1">
      <c r="A19" s="54">
        <v>15</v>
      </c>
      <c r="B19" s="65" t="s">
        <v>71</v>
      </c>
      <c r="C19" s="77">
        <f t="shared" si="1"/>
        <v>20161.68</v>
      </c>
      <c r="D19" s="78">
        <f>D42*12*0.02</f>
        <v>20161.68</v>
      </c>
      <c r="E19" s="78">
        <f aca="true" t="shared" si="10" ref="E19:K19">E42*12*0.02</f>
        <v>0</v>
      </c>
      <c r="F19" s="78">
        <f t="shared" si="10"/>
        <v>0</v>
      </c>
      <c r="G19" s="78">
        <f t="shared" si="10"/>
        <v>0</v>
      </c>
      <c r="H19" s="78">
        <f t="shared" si="10"/>
        <v>0</v>
      </c>
      <c r="I19" s="78">
        <f t="shared" si="10"/>
        <v>0</v>
      </c>
      <c r="J19" s="78">
        <f t="shared" si="10"/>
        <v>0</v>
      </c>
      <c r="K19" s="78">
        <f t="shared" si="10"/>
        <v>0</v>
      </c>
    </row>
    <row r="20" spans="1:11" s="4" customFormat="1" ht="16.5" customHeight="1">
      <c r="A20" s="54">
        <v>16</v>
      </c>
      <c r="B20" s="63" t="s">
        <v>93</v>
      </c>
      <c r="C20" s="77">
        <f t="shared" si="1"/>
        <v>7700.700000000001</v>
      </c>
      <c r="D20" s="78">
        <f>D43*12*0.025</f>
        <v>7700.700000000001</v>
      </c>
      <c r="E20" s="78">
        <f aca="true" t="shared" si="11" ref="D20:K21">E43*12*0.025</f>
        <v>0</v>
      </c>
      <c r="F20" s="78">
        <f aca="true" t="shared" si="12" ref="F20:H21">F43*12*0.025</f>
        <v>0</v>
      </c>
      <c r="G20" s="78">
        <f t="shared" si="12"/>
        <v>0</v>
      </c>
      <c r="H20" s="78">
        <f t="shared" si="12"/>
        <v>0</v>
      </c>
      <c r="I20" s="78">
        <f t="shared" si="11"/>
        <v>0</v>
      </c>
      <c r="J20" s="78">
        <f t="shared" si="11"/>
        <v>0</v>
      </c>
      <c r="K20" s="78">
        <f t="shared" si="11"/>
        <v>0</v>
      </c>
    </row>
    <row r="21" spans="1:11" s="4" customFormat="1" ht="16.5" customHeight="1">
      <c r="A21" s="54">
        <v>17</v>
      </c>
      <c r="B21" s="64" t="s">
        <v>72</v>
      </c>
      <c r="C21" s="77">
        <f t="shared" si="1"/>
        <v>0</v>
      </c>
      <c r="D21" s="78">
        <f t="shared" si="11"/>
        <v>0</v>
      </c>
      <c r="E21" s="78">
        <f t="shared" si="11"/>
        <v>0</v>
      </c>
      <c r="F21" s="78">
        <f t="shared" si="12"/>
        <v>0</v>
      </c>
      <c r="G21" s="78">
        <f t="shared" si="12"/>
        <v>0</v>
      </c>
      <c r="H21" s="78">
        <f t="shared" si="12"/>
        <v>0</v>
      </c>
      <c r="I21" s="78">
        <f t="shared" si="11"/>
        <v>0</v>
      </c>
      <c r="J21" s="78">
        <f t="shared" si="11"/>
        <v>0</v>
      </c>
      <c r="K21" s="78">
        <f t="shared" si="11"/>
        <v>0</v>
      </c>
    </row>
    <row r="22" spans="1:11" s="4" customFormat="1" ht="16.5" customHeight="1">
      <c r="A22" s="54">
        <v>18</v>
      </c>
      <c r="B22" s="64" t="s">
        <v>73</v>
      </c>
      <c r="C22" s="77">
        <f t="shared" si="1"/>
        <v>0</v>
      </c>
      <c r="D22" s="78">
        <f aca="true" t="shared" si="13" ref="D22:K22">D51*700+D52*600+D53*500</f>
        <v>0</v>
      </c>
      <c r="E22" s="78">
        <f t="shared" si="13"/>
        <v>0</v>
      </c>
      <c r="F22" s="78">
        <f t="shared" si="13"/>
        <v>0</v>
      </c>
      <c r="G22" s="78">
        <f t="shared" si="13"/>
        <v>0</v>
      </c>
      <c r="H22" s="78">
        <f t="shared" si="13"/>
        <v>0</v>
      </c>
      <c r="I22" s="78">
        <f t="shared" si="13"/>
        <v>0</v>
      </c>
      <c r="J22" s="78">
        <f t="shared" si="13"/>
        <v>0</v>
      </c>
      <c r="K22" s="78">
        <f t="shared" si="13"/>
        <v>0</v>
      </c>
    </row>
    <row r="23" spans="1:11" s="4" customFormat="1" ht="16.5" customHeight="1">
      <c r="A23" s="54">
        <v>19</v>
      </c>
      <c r="B23" s="64" t="s">
        <v>74</v>
      </c>
      <c r="C23" s="77">
        <f t="shared" si="1"/>
        <v>10600</v>
      </c>
      <c r="D23" s="78">
        <f aca="true" t="shared" si="14" ref="D23:K23">D55*500+D56*400+D57*300</f>
        <v>0</v>
      </c>
      <c r="E23" s="78">
        <f t="shared" si="14"/>
        <v>10600</v>
      </c>
      <c r="F23" s="78">
        <f t="shared" si="14"/>
        <v>0</v>
      </c>
      <c r="G23" s="78">
        <f t="shared" si="14"/>
        <v>0</v>
      </c>
      <c r="H23" s="78">
        <f t="shared" si="14"/>
        <v>0</v>
      </c>
      <c r="I23" s="78">
        <f t="shared" si="14"/>
        <v>0</v>
      </c>
      <c r="J23" s="78">
        <f t="shared" si="14"/>
        <v>0</v>
      </c>
      <c r="K23" s="78">
        <f t="shared" si="14"/>
        <v>0</v>
      </c>
    </row>
    <row r="24" spans="1:11" s="4" customFormat="1" ht="16.5" customHeight="1">
      <c r="A24" s="54">
        <v>20</v>
      </c>
      <c r="B24" s="64" t="s">
        <v>0</v>
      </c>
      <c r="C24" s="77">
        <f t="shared" si="1"/>
        <v>0</v>
      </c>
      <c r="D24" s="78">
        <f aca="true" t="shared" si="15" ref="D24:K24">D50*320</f>
        <v>0</v>
      </c>
      <c r="E24" s="78">
        <f t="shared" si="15"/>
        <v>0</v>
      </c>
      <c r="F24" s="78">
        <f t="shared" si="15"/>
        <v>0</v>
      </c>
      <c r="G24" s="78">
        <f t="shared" si="15"/>
        <v>0</v>
      </c>
      <c r="H24" s="78">
        <f t="shared" si="15"/>
        <v>0</v>
      </c>
      <c r="I24" s="78">
        <f t="shared" si="15"/>
        <v>0</v>
      </c>
      <c r="J24" s="78">
        <f t="shared" si="15"/>
        <v>0</v>
      </c>
      <c r="K24" s="78">
        <f t="shared" si="15"/>
        <v>0</v>
      </c>
    </row>
    <row r="25" spans="1:11" s="4" customFormat="1" ht="16.5" customHeight="1">
      <c r="A25" s="54">
        <v>21</v>
      </c>
      <c r="B25" s="64" t="s">
        <v>43</v>
      </c>
      <c r="C25" s="77">
        <f t="shared" si="1"/>
        <v>1148200.08</v>
      </c>
      <c r="D25" s="78">
        <f aca="true" t="shared" si="16" ref="D25:K25">IF(OR(D4=2080504,D4=2080502),(D34+D38-D35-D36-D39)*12,0)</f>
        <v>0</v>
      </c>
      <c r="E25" s="78">
        <f t="shared" si="16"/>
        <v>1148200.08</v>
      </c>
      <c r="F25" s="78">
        <f t="shared" si="16"/>
        <v>0</v>
      </c>
      <c r="G25" s="78">
        <f t="shared" si="16"/>
        <v>0</v>
      </c>
      <c r="H25" s="78">
        <f t="shared" si="16"/>
        <v>0</v>
      </c>
      <c r="I25" s="78">
        <f t="shared" si="16"/>
        <v>0</v>
      </c>
      <c r="J25" s="78">
        <f t="shared" si="16"/>
        <v>0</v>
      </c>
      <c r="K25" s="78">
        <f t="shared" si="16"/>
        <v>0</v>
      </c>
    </row>
    <row r="26" spans="1:11" s="4" customFormat="1" ht="16.5" customHeight="1">
      <c r="A26" s="54">
        <v>22</v>
      </c>
      <c r="B26" s="67" t="s">
        <v>90</v>
      </c>
      <c r="C26" s="77">
        <f t="shared" si="1"/>
        <v>0</v>
      </c>
      <c r="D26" s="13"/>
      <c r="E26" s="13"/>
      <c r="F26" s="13"/>
      <c r="G26" s="13"/>
      <c r="H26" s="13"/>
      <c r="I26" s="13"/>
      <c r="J26" s="13"/>
      <c r="K26" s="13"/>
    </row>
    <row r="27" spans="1:11" s="4" customFormat="1" ht="16.5" customHeight="1">
      <c r="A27" s="54">
        <v>23</v>
      </c>
      <c r="B27" s="64" t="s">
        <v>44</v>
      </c>
      <c r="C27" s="77">
        <f t="shared" si="1"/>
        <v>1464</v>
      </c>
      <c r="D27" s="78">
        <f aca="true" t="shared" si="17" ref="D27:K27">D45*12</f>
        <v>0</v>
      </c>
      <c r="E27" s="78">
        <f t="shared" si="17"/>
        <v>1464</v>
      </c>
      <c r="F27" s="78">
        <f t="shared" si="17"/>
        <v>0</v>
      </c>
      <c r="G27" s="78">
        <f t="shared" si="17"/>
        <v>0</v>
      </c>
      <c r="H27" s="78">
        <f t="shared" si="17"/>
        <v>0</v>
      </c>
      <c r="I27" s="78">
        <f t="shared" si="17"/>
        <v>0</v>
      </c>
      <c r="J27" s="78">
        <f t="shared" si="17"/>
        <v>0</v>
      </c>
      <c r="K27" s="78">
        <f t="shared" si="17"/>
        <v>0</v>
      </c>
    </row>
    <row r="28" spans="1:11" s="4" customFormat="1" ht="16.5" customHeight="1">
      <c r="A28" s="54">
        <v>24</v>
      </c>
      <c r="B28" s="64" t="s">
        <v>45</v>
      </c>
      <c r="C28" s="77">
        <f t="shared" si="1"/>
        <v>420</v>
      </c>
      <c r="D28" s="78">
        <f aca="true" t="shared" si="18" ref="D28:K28">(D36+D39)*12</f>
        <v>420</v>
      </c>
      <c r="E28" s="78">
        <f t="shared" si="18"/>
        <v>0</v>
      </c>
      <c r="F28" s="78">
        <f t="shared" si="18"/>
        <v>0</v>
      </c>
      <c r="G28" s="78">
        <f t="shared" si="18"/>
        <v>0</v>
      </c>
      <c r="H28" s="78">
        <f t="shared" si="18"/>
        <v>0</v>
      </c>
      <c r="I28" s="78">
        <f t="shared" si="18"/>
        <v>0</v>
      </c>
      <c r="J28" s="78">
        <f t="shared" si="18"/>
        <v>0</v>
      </c>
      <c r="K28" s="78">
        <f t="shared" si="18"/>
        <v>0</v>
      </c>
    </row>
    <row r="29" spans="1:11" s="4" customFormat="1" ht="16.5" customHeight="1">
      <c r="A29" s="54">
        <v>25</v>
      </c>
      <c r="B29" s="63" t="s">
        <v>87</v>
      </c>
      <c r="C29" s="77">
        <f t="shared" si="1"/>
        <v>138250.08</v>
      </c>
      <c r="D29" s="78"/>
      <c r="E29" s="78">
        <f>IF(OR(E4=2080502,E4=2080504),0,((E34-E35-E37+E38+E15/12)+E47*500)*12*0.12)</f>
        <v>0</v>
      </c>
      <c r="F29" s="78">
        <f>IF(OR(F4=2080502,F4=2080504),0,((F34-F35-F37+F38+F15/12)+F47*500)*12*0.12)</f>
        <v>0</v>
      </c>
      <c r="G29" s="78">
        <f>IF(OR(G4=2080502,G4=2080504),0,((G34-G35-G37+G38+G15/12)+G47*500)*12*0.12)</f>
        <v>0</v>
      </c>
      <c r="H29" s="78">
        <f>IF(OR(H4=2080502,H4=2080504),0,((H34-H35-H37+H38+H15/12)+H47*500)*12*0.12)</f>
        <v>0</v>
      </c>
      <c r="I29" s="78">
        <f>IF(OR(I4=2080502,I4=2080504),0,((I34-I35-I37+I38+I15/12)+I47*500)*12*0.12)</f>
        <v>0</v>
      </c>
      <c r="J29" s="78">
        <v>138250.08</v>
      </c>
      <c r="K29" s="78"/>
    </row>
    <row r="30" spans="1:11" s="4" customFormat="1" ht="16.5" customHeight="1">
      <c r="A30" s="54">
        <v>26</v>
      </c>
      <c r="B30" s="64" t="s">
        <v>19</v>
      </c>
      <c r="C30" s="77">
        <f t="shared" si="1"/>
        <v>0</v>
      </c>
      <c r="D30" s="13"/>
      <c r="E30" s="13"/>
      <c r="F30" s="13"/>
      <c r="G30" s="13"/>
      <c r="H30" s="13"/>
      <c r="I30" s="13"/>
      <c r="J30" s="13"/>
      <c r="K30" s="13"/>
    </row>
    <row r="31" spans="1:11" s="4" customFormat="1" ht="16.5" customHeight="1">
      <c r="A31" s="54">
        <v>27</v>
      </c>
      <c r="B31" s="63" t="s">
        <v>120</v>
      </c>
      <c r="C31" s="77">
        <f t="shared" si="1"/>
        <v>0</v>
      </c>
      <c r="D31" s="77">
        <f>D40*500*12</f>
        <v>0</v>
      </c>
      <c r="E31" s="77">
        <f aca="true" t="shared" si="19" ref="E31:K31">E40*500*12</f>
        <v>0</v>
      </c>
      <c r="F31" s="77">
        <f t="shared" si="19"/>
        <v>0</v>
      </c>
      <c r="G31" s="77">
        <f t="shared" si="19"/>
        <v>0</v>
      </c>
      <c r="H31" s="77">
        <f t="shared" si="19"/>
        <v>0</v>
      </c>
      <c r="I31" s="77">
        <f t="shared" si="19"/>
        <v>0</v>
      </c>
      <c r="J31" s="77">
        <f t="shared" si="19"/>
        <v>0</v>
      </c>
      <c r="K31" s="77">
        <f t="shared" si="19"/>
        <v>0</v>
      </c>
    </row>
    <row r="32" spans="1:11" s="4" customFormat="1" ht="16.5" customHeight="1">
      <c r="A32" s="54">
        <v>28</v>
      </c>
      <c r="B32" s="68" t="s">
        <v>103</v>
      </c>
      <c r="C32" s="60" t="s">
        <v>27</v>
      </c>
      <c r="D32" s="60" t="s">
        <v>27</v>
      </c>
      <c r="E32" s="60" t="s">
        <v>27</v>
      </c>
      <c r="F32" s="60" t="s">
        <v>27</v>
      </c>
      <c r="G32" s="60" t="s">
        <v>27</v>
      </c>
      <c r="H32" s="60" t="s">
        <v>27</v>
      </c>
      <c r="I32" s="60" t="s">
        <v>27</v>
      </c>
      <c r="J32" s="60" t="s">
        <v>27</v>
      </c>
      <c r="K32" s="60" t="s">
        <v>27</v>
      </c>
    </row>
    <row r="33" spans="1:11" s="4" customFormat="1" ht="16.5" customHeight="1">
      <c r="A33" s="54">
        <v>29</v>
      </c>
      <c r="B33" s="63" t="s">
        <v>111</v>
      </c>
      <c r="C33" s="78">
        <f aca="true" t="shared" si="20" ref="C33:C67">SUM(D33:K33)</f>
        <v>164575.34</v>
      </c>
      <c r="D33" s="78">
        <f>D34+D38-D35-D37</f>
        <v>68892</v>
      </c>
      <c r="E33" s="78">
        <f aca="true" t="shared" si="21" ref="E33:K33">E34+E38-E35-E37</f>
        <v>95683.34</v>
      </c>
      <c r="F33" s="78">
        <f t="shared" si="21"/>
        <v>0</v>
      </c>
      <c r="G33" s="78">
        <f t="shared" si="21"/>
        <v>0</v>
      </c>
      <c r="H33" s="78">
        <f t="shared" si="21"/>
        <v>0</v>
      </c>
      <c r="I33" s="78">
        <f t="shared" si="21"/>
        <v>0</v>
      </c>
      <c r="J33" s="78">
        <f t="shared" si="21"/>
        <v>0</v>
      </c>
      <c r="K33" s="78">
        <f t="shared" si="21"/>
        <v>0</v>
      </c>
    </row>
    <row r="34" spans="1:11" s="4" customFormat="1" ht="16.5" customHeight="1">
      <c r="A34" s="54">
        <v>30</v>
      </c>
      <c r="B34" s="63" t="s">
        <v>110</v>
      </c>
      <c r="C34" s="78">
        <f>SUM(D34:K34)</f>
        <v>174830.34</v>
      </c>
      <c r="D34" s="13">
        <v>79147</v>
      </c>
      <c r="E34" s="13">
        <v>95683.34</v>
      </c>
      <c r="F34" s="13"/>
      <c r="G34" s="13"/>
      <c r="H34" s="13"/>
      <c r="I34" s="13"/>
      <c r="J34" s="13"/>
      <c r="K34" s="13"/>
    </row>
    <row r="35" spans="1:11" s="4" customFormat="1" ht="16.5" customHeight="1">
      <c r="A35" s="54">
        <v>31</v>
      </c>
      <c r="B35" s="69" t="s">
        <v>88</v>
      </c>
      <c r="C35" s="78">
        <f aca="true" t="shared" si="22" ref="C35:C43">SUM(D35:K35)</f>
        <v>0</v>
      </c>
      <c r="D35" s="13"/>
      <c r="E35" s="13"/>
      <c r="F35" s="13"/>
      <c r="G35" s="13"/>
      <c r="H35" s="13"/>
      <c r="I35" s="13"/>
      <c r="J35" s="13"/>
      <c r="K35" s="13"/>
    </row>
    <row r="36" spans="1:11" s="4" customFormat="1" ht="16.5" customHeight="1">
      <c r="A36" s="54">
        <v>32</v>
      </c>
      <c r="B36" s="70" t="s">
        <v>76</v>
      </c>
      <c r="C36" s="78">
        <f t="shared" si="22"/>
        <v>35</v>
      </c>
      <c r="D36" s="13">
        <v>35</v>
      </c>
      <c r="E36" s="13"/>
      <c r="F36" s="13"/>
      <c r="G36" s="13"/>
      <c r="H36" s="13"/>
      <c r="I36" s="13"/>
      <c r="J36" s="13"/>
      <c r="K36" s="13"/>
    </row>
    <row r="37" spans="1:11" s="4" customFormat="1" ht="16.5" customHeight="1">
      <c r="A37" s="54">
        <v>33</v>
      </c>
      <c r="B37" s="70" t="s">
        <v>41</v>
      </c>
      <c r="C37" s="78">
        <f t="shared" si="22"/>
        <v>10255</v>
      </c>
      <c r="D37" s="13">
        <v>10255</v>
      </c>
      <c r="E37" s="13"/>
      <c r="F37" s="13"/>
      <c r="G37" s="13"/>
      <c r="H37" s="13"/>
      <c r="I37" s="13"/>
      <c r="J37" s="13"/>
      <c r="K37" s="13"/>
    </row>
    <row r="38" spans="1:11" s="4" customFormat="1" ht="19.5" customHeight="1">
      <c r="A38" s="54">
        <v>34</v>
      </c>
      <c r="B38" s="71" t="s">
        <v>112</v>
      </c>
      <c r="C38" s="78">
        <f t="shared" si="22"/>
        <v>0</v>
      </c>
      <c r="D38" s="13"/>
      <c r="E38" s="13"/>
      <c r="F38" s="13"/>
      <c r="G38" s="13"/>
      <c r="H38" s="13"/>
      <c r="I38" s="13"/>
      <c r="J38" s="13"/>
      <c r="K38" s="13"/>
    </row>
    <row r="39" spans="1:11" s="4" customFormat="1" ht="16.5" customHeight="1">
      <c r="A39" s="54">
        <v>35</v>
      </c>
      <c r="B39" s="70" t="s">
        <v>75</v>
      </c>
      <c r="C39" s="78">
        <f t="shared" si="22"/>
        <v>0</v>
      </c>
      <c r="D39" s="13"/>
      <c r="E39" s="13"/>
      <c r="F39" s="13"/>
      <c r="G39" s="13"/>
      <c r="H39" s="13"/>
      <c r="I39" s="13"/>
      <c r="J39" s="13"/>
      <c r="K39" s="13"/>
    </row>
    <row r="40" spans="1:11" s="4" customFormat="1" ht="16.5" customHeight="1">
      <c r="A40" s="54">
        <v>36</v>
      </c>
      <c r="B40" s="84" t="s">
        <v>119</v>
      </c>
      <c r="C40" s="78">
        <f t="shared" si="22"/>
        <v>0</v>
      </c>
      <c r="D40" s="13"/>
      <c r="E40" s="13"/>
      <c r="F40" s="13"/>
      <c r="G40" s="13"/>
      <c r="H40" s="13"/>
      <c r="I40" s="13"/>
      <c r="J40" s="13"/>
      <c r="K40" s="13"/>
    </row>
    <row r="41" spans="1:11" s="4" customFormat="1" ht="16.5" customHeight="1">
      <c r="A41" s="54">
        <v>37</v>
      </c>
      <c r="B41" s="72" t="s">
        <v>39</v>
      </c>
      <c r="C41" s="78">
        <f t="shared" si="22"/>
        <v>0</v>
      </c>
      <c r="D41" s="13"/>
      <c r="E41" s="13"/>
      <c r="F41" s="13"/>
      <c r="G41" s="13"/>
      <c r="H41" s="13"/>
      <c r="I41" s="13"/>
      <c r="J41" s="13"/>
      <c r="K41" s="13"/>
    </row>
    <row r="42" spans="1:11" s="4" customFormat="1" ht="16.5" customHeight="1">
      <c r="A42" s="54">
        <v>38</v>
      </c>
      <c r="B42" s="73" t="s">
        <v>89</v>
      </c>
      <c r="C42" s="78">
        <f t="shared" si="22"/>
        <v>84007</v>
      </c>
      <c r="D42" s="13">
        <v>84007</v>
      </c>
      <c r="E42" s="13"/>
      <c r="F42" s="13"/>
      <c r="G42" s="13"/>
      <c r="H42" s="13"/>
      <c r="I42" s="13"/>
      <c r="J42" s="13"/>
      <c r="K42" s="13"/>
    </row>
    <row r="43" spans="1:11" s="4" customFormat="1" ht="16.5" customHeight="1">
      <c r="A43" s="54">
        <v>39</v>
      </c>
      <c r="B43" s="72" t="s">
        <v>94</v>
      </c>
      <c r="C43" s="78">
        <f t="shared" si="22"/>
        <v>25669</v>
      </c>
      <c r="D43" s="13">
        <v>25669</v>
      </c>
      <c r="E43" s="13"/>
      <c r="F43" s="13"/>
      <c r="G43" s="13"/>
      <c r="H43" s="13"/>
      <c r="I43" s="13"/>
      <c r="J43" s="13"/>
      <c r="K43" s="13"/>
    </row>
    <row r="44" spans="1:11" s="4" customFormat="1" ht="16.5" customHeight="1">
      <c r="A44" s="54">
        <v>40</v>
      </c>
      <c r="B44" s="74" t="s">
        <v>46</v>
      </c>
      <c r="C44" s="78">
        <f t="shared" si="20"/>
        <v>0</v>
      </c>
      <c r="D44" s="13"/>
      <c r="E44" s="13"/>
      <c r="F44" s="13"/>
      <c r="G44" s="13"/>
      <c r="H44" s="13"/>
      <c r="I44" s="13"/>
      <c r="J44" s="13"/>
      <c r="K44" s="13"/>
    </row>
    <row r="45" spans="1:11" s="4" customFormat="1" ht="16.5" customHeight="1">
      <c r="A45" s="54">
        <v>41</v>
      </c>
      <c r="B45" s="74" t="s">
        <v>47</v>
      </c>
      <c r="C45" s="78">
        <f t="shared" si="20"/>
        <v>122</v>
      </c>
      <c r="D45" s="13"/>
      <c r="E45" s="13">
        <v>122</v>
      </c>
      <c r="F45" s="13"/>
      <c r="G45" s="13"/>
      <c r="H45" s="13"/>
      <c r="I45" s="13"/>
      <c r="J45" s="13"/>
      <c r="K45" s="13"/>
    </row>
    <row r="46" spans="1:11" s="4" customFormat="1" ht="16.5" customHeight="1">
      <c r="A46" s="54">
        <v>42</v>
      </c>
      <c r="B46" s="64" t="s">
        <v>48</v>
      </c>
      <c r="C46" s="79">
        <f t="shared" si="20"/>
        <v>22</v>
      </c>
      <c r="D46" s="37">
        <v>22</v>
      </c>
      <c r="E46" s="37"/>
      <c r="F46" s="37"/>
      <c r="G46" s="37"/>
      <c r="H46" s="37"/>
      <c r="I46" s="37"/>
      <c r="J46" s="37"/>
      <c r="K46" s="37"/>
    </row>
    <row r="47" spans="1:11" s="4" customFormat="1" ht="16.5" customHeight="1">
      <c r="A47" s="54">
        <v>43</v>
      </c>
      <c r="B47" s="64" t="s">
        <v>49</v>
      </c>
      <c r="C47" s="79">
        <f t="shared" si="20"/>
        <v>24</v>
      </c>
      <c r="D47" s="37">
        <v>24</v>
      </c>
      <c r="E47" s="37"/>
      <c r="F47" s="37"/>
      <c r="G47" s="37"/>
      <c r="H47" s="37"/>
      <c r="I47" s="37"/>
      <c r="J47" s="37"/>
      <c r="K47" s="37"/>
    </row>
    <row r="48" spans="1:11" s="4" customFormat="1" ht="16.5" customHeight="1">
      <c r="A48" s="54">
        <v>44</v>
      </c>
      <c r="B48" s="64" t="s">
        <v>50</v>
      </c>
      <c r="C48" s="78">
        <f t="shared" si="20"/>
        <v>3000</v>
      </c>
      <c r="D48" s="39">
        <v>3000</v>
      </c>
      <c r="E48" s="39"/>
      <c r="F48" s="39"/>
      <c r="G48" s="39"/>
      <c r="H48" s="39"/>
      <c r="I48" s="39"/>
      <c r="J48" s="39"/>
      <c r="K48" s="39"/>
    </row>
    <row r="49" spans="1:11" s="4" customFormat="1" ht="16.5" customHeight="1">
      <c r="A49" s="54">
        <v>45</v>
      </c>
      <c r="B49" s="64" t="s">
        <v>51</v>
      </c>
      <c r="C49" s="80">
        <f t="shared" si="20"/>
        <v>0</v>
      </c>
      <c r="D49" s="40"/>
      <c r="E49" s="40"/>
      <c r="F49" s="40"/>
      <c r="G49" s="40"/>
      <c r="H49" s="40"/>
      <c r="I49" s="40"/>
      <c r="J49" s="40"/>
      <c r="K49" s="40"/>
    </row>
    <row r="50" spans="1:11" s="4" customFormat="1" ht="16.5" customHeight="1">
      <c r="A50" s="54">
        <v>46</v>
      </c>
      <c r="B50" s="64" t="s">
        <v>52</v>
      </c>
      <c r="C50" s="79">
        <f t="shared" si="20"/>
        <v>0</v>
      </c>
      <c r="D50" s="79">
        <f aca="true" t="shared" si="23" ref="D50:K50">D51+D52+D53</f>
        <v>0</v>
      </c>
      <c r="E50" s="79">
        <f t="shared" si="23"/>
        <v>0</v>
      </c>
      <c r="F50" s="79">
        <f t="shared" si="23"/>
        <v>0</v>
      </c>
      <c r="G50" s="79">
        <f t="shared" si="23"/>
        <v>0</v>
      </c>
      <c r="H50" s="79">
        <f t="shared" si="23"/>
        <v>0</v>
      </c>
      <c r="I50" s="79">
        <f t="shared" si="23"/>
        <v>0</v>
      </c>
      <c r="J50" s="79">
        <f t="shared" si="23"/>
        <v>0</v>
      </c>
      <c r="K50" s="79">
        <f t="shared" si="23"/>
        <v>0</v>
      </c>
    </row>
    <row r="51" spans="1:11" s="4" customFormat="1" ht="16.5" customHeight="1">
      <c r="A51" s="54">
        <v>47</v>
      </c>
      <c r="B51" s="61" t="s">
        <v>53</v>
      </c>
      <c r="C51" s="79">
        <f t="shared" si="20"/>
        <v>0</v>
      </c>
      <c r="D51" s="37"/>
      <c r="E51" s="37"/>
      <c r="F51" s="37"/>
      <c r="G51" s="37"/>
      <c r="H51" s="37"/>
      <c r="I51" s="37"/>
      <c r="J51" s="37"/>
      <c r="K51" s="37"/>
    </row>
    <row r="52" spans="1:11" s="4" customFormat="1" ht="16.5" customHeight="1">
      <c r="A52" s="54">
        <v>48</v>
      </c>
      <c r="B52" s="61" t="s">
        <v>54</v>
      </c>
      <c r="C52" s="79">
        <f t="shared" si="20"/>
        <v>0</v>
      </c>
      <c r="D52" s="37"/>
      <c r="E52" s="37"/>
      <c r="F52" s="37"/>
      <c r="G52" s="37"/>
      <c r="H52" s="37"/>
      <c r="I52" s="37"/>
      <c r="J52" s="37"/>
      <c r="K52" s="37"/>
    </row>
    <row r="53" spans="1:11" s="4" customFormat="1" ht="16.5" customHeight="1">
      <c r="A53" s="54">
        <v>49</v>
      </c>
      <c r="B53" s="61" t="s">
        <v>55</v>
      </c>
      <c r="C53" s="79">
        <f t="shared" si="20"/>
        <v>0</v>
      </c>
      <c r="D53" s="37"/>
      <c r="E53" s="37"/>
      <c r="F53" s="37"/>
      <c r="G53" s="37"/>
      <c r="H53" s="37"/>
      <c r="I53" s="37"/>
      <c r="J53" s="37"/>
      <c r="K53" s="37"/>
    </row>
    <row r="54" spans="1:11" s="4" customFormat="1" ht="16.5" customHeight="1">
      <c r="A54" s="54">
        <v>50</v>
      </c>
      <c r="B54" s="64" t="s">
        <v>56</v>
      </c>
      <c r="C54" s="79">
        <f t="shared" si="20"/>
        <v>35</v>
      </c>
      <c r="D54" s="79">
        <f aca="true" t="shared" si="24" ref="D54:K54">D55+D56+D57</f>
        <v>0</v>
      </c>
      <c r="E54" s="79">
        <f t="shared" si="24"/>
        <v>35</v>
      </c>
      <c r="F54" s="79">
        <f t="shared" si="24"/>
        <v>0</v>
      </c>
      <c r="G54" s="79">
        <f t="shared" si="24"/>
        <v>0</v>
      </c>
      <c r="H54" s="79">
        <f t="shared" si="24"/>
        <v>0</v>
      </c>
      <c r="I54" s="79">
        <f t="shared" si="24"/>
        <v>0</v>
      </c>
      <c r="J54" s="79">
        <f t="shared" si="24"/>
        <v>0</v>
      </c>
      <c r="K54" s="79">
        <f t="shared" si="24"/>
        <v>0</v>
      </c>
    </row>
    <row r="55" spans="1:11" s="4" customFormat="1" ht="16.5" customHeight="1">
      <c r="A55" s="54">
        <v>51</v>
      </c>
      <c r="B55" s="61" t="s">
        <v>53</v>
      </c>
      <c r="C55" s="79">
        <f t="shared" si="20"/>
        <v>0</v>
      </c>
      <c r="D55" s="37"/>
      <c r="E55" s="37"/>
      <c r="F55" s="37"/>
      <c r="G55" s="37"/>
      <c r="H55" s="37"/>
      <c r="I55" s="37"/>
      <c r="J55" s="37"/>
      <c r="K55" s="37"/>
    </row>
    <row r="56" spans="1:11" s="4" customFormat="1" ht="16.5" customHeight="1">
      <c r="A56" s="54">
        <v>52</v>
      </c>
      <c r="B56" s="61" t="s">
        <v>54</v>
      </c>
      <c r="C56" s="79">
        <f t="shared" si="20"/>
        <v>1</v>
      </c>
      <c r="D56" s="37"/>
      <c r="E56" s="37">
        <v>1</v>
      </c>
      <c r="F56" s="37"/>
      <c r="G56" s="37"/>
      <c r="H56" s="37"/>
      <c r="I56" s="37"/>
      <c r="J56" s="37"/>
      <c r="K56" s="37"/>
    </row>
    <row r="57" spans="1:11" s="4" customFormat="1" ht="16.5" customHeight="1">
      <c r="A57" s="54">
        <v>53</v>
      </c>
      <c r="B57" s="61" t="s">
        <v>55</v>
      </c>
      <c r="C57" s="79">
        <f t="shared" si="20"/>
        <v>34</v>
      </c>
      <c r="D57" s="37"/>
      <c r="E57" s="37">
        <v>34</v>
      </c>
      <c r="F57" s="37"/>
      <c r="G57" s="37"/>
      <c r="H57" s="37"/>
      <c r="I57" s="37"/>
      <c r="J57" s="37"/>
      <c r="K57" s="37"/>
    </row>
    <row r="58" spans="1:11" s="4" customFormat="1" ht="18" customHeight="1">
      <c r="A58" s="54">
        <v>54</v>
      </c>
      <c r="B58" s="75" t="s">
        <v>107</v>
      </c>
      <c r="C58" s="60">
        <f t="shared" si="20"/>
        <v>38400</v>
      </c>
      <c r="D58" s="60">
        <f aca="true" t="shared" si="25" ref="D58:K58">SUM(D59:D67)</f>
        <v>38400</v>
      </c>
      <c r="E58" s="60">
        <f t="shared" si="25"/>
        <v>0</v>
      </c>
      <c r="F58" s="60">
        <f t="shared" si="25"/>
        <v>0</v>
      </c>
      <c r="G58" s="60">
        <f t="shared" si="25"/>
        <v>0</v>
      </c>
      <c r="H58" s="60">
        <f t="shared" si="25"/>
        <v>0</v>
      </c>
      <c r="I58" s="60">
        <f t="shared" si="25"/>
        <v>0</v>
      </c>
      <c r="J58" s="60">
        <f t="shared" si="25"/>
        <v>0</v>
      </c>
      <c r="K58" s="60">
        <f t="shared" si="25"/>
        <v>0</v>
      </c>
    </row>
    <row r="59" spans="1:11" s="4" customFormat="1" ht="18" customHeight="1">
      <c r="A59" s="54">
        <v>55</v>
      </c>
      <c r="B59" s="63" t="s">
        <v>95</v>
      </c>
      <c r="C59" s="78">
        <f t="shared" si="20"/>
        <v>0</v>
      </c>
      <c r="D59" s="13"/>
      <c r="E59" s="13"/>
      <c r="F59" s="13"/>
      <c r="G59" s="13"/>
      <c r="H59" s="13"/>
      <c r="I59" s="13"/>
      <c r="J59" s="13"/>
      <c r="K59" s="13"/>
    </row>
    <row r="60" spans="1:11" s="4" customFormat="1" ht="18" customHeight="1">
      <c r="A60" s="54">
        <v>56</v>
      </c>
      <c r="B60" s="64" t="s">
        <v>57</v>
      </c>
      <c r="C60" s="78">
        <f t="shared" si="20"/>
        <v>0</v>
      </c>
      <c r="D60" s="13"/>
      <c r="E60" s="13"/>
      <c r="F60" s="13"/>
      <c r="G60" s="13"/>
      <c r="H60" s="13"/>
      <c r="I60" s="13"/>
      <c r="J60" s="13"/>
      <c r="K60" s="13"/>
    </row>
    <row r="61" spans="1:11" s="4" customFormat="1" ht="18" customHeight="1">
      <c r="A61" s="54">
        <v>57</v>
      </c>
      <c r="B61" s="64" t="s">
        <v>58</v>
      </c>
      <c r="C61" s="78">
        <f t="shared" si="20"/>
        <v>8400</v>
      </c>
      <c r="D61" s="13">
        <v>8400</v>
      </c>
      <c r="E61" s="13"/>
      <c r="F61" s="13"/>
      <c r="G61" s="13"/>
      <c r="H61" s="13"/>
      <c r="I61" s="13"/>
      <c r="J61" s="13"/>
      <c r="K61" s="13"/>
    </row>
    <row r="62" spans="1:11" s="4" customFormat="1" ht="18" customHeight="1">
      <c r="A62" s="54">
        <v>58</v>
      </c>
      <c r="B62" s="64" t="s">
        <v>59</v>
      </c>
      <c r="C62" s="78">
        <f t="shared" si="20"/>
        <v>20000</v>
      </c>
      <c r="D62" s="13">
        <v>20000</v>
      </c>
      <c r="E62" s="13"/>
      <c r="F62" s="13"/>
      <c r="G62" s="13"/>
      <c r="H62" s="13"/>
      <c r="I62" s="13"/>
      <c r="J62" s="13"/>
      <c r="K62" s="13"/>
    </row>
    <row r="63" spans="1:11" s="4" customFormat="1" ht="18" customHeight="1">
      <c r="A63" s="54">
        <v>59</v>
      </c>
      <c r="B63" s="76" t="s">
        <v>60</v>
      </c>
      <c r="C63" s="78">
        <f t="shared" si="20"/>
        <v>10000</v>
      </c>
      <c r="D63" s="13">
        <v>10000</v>
      </c>
      <c r="E63" s="13"/>
      <c r="F63" s="13"/>
      <c r="G63" s="13"/>
      <c r="H63" s="13"/>
      <c r="I63" s="13"/>
      <c r="J63" s="13"/>
      <c r="K63" s="13"/>
    </row>
    <row r="64" spans="1:11" s="4" customFormat="1" ht="18" customHeight="1">
      <c r="A64" s="54">
        <v>60</v>
      </c>
      <c r="B64" s="76" t="s">
        <v>5</v>
      </c>
      <c r="C64" s="78">
        <f>SUM(D64:K64)</f>
        <v>0</v>
      </c>
      <c r="D64" s="13"/>
      <c r="E64" s="13"/>
      <c r="F64" s="13"/>
      <c r="G64" s="13"/>
      <c r="H64" s="13"/>
      <c r="I64" s="13"/>
      <c r="J64" s="13"/>
      <c r="K64" s="13"/>
    </row>
    <row r="65" spans="1:11" s="4" customFormat="1" ht="18" customHeight="1">
      <c r="A65" s="54"/>
      <c r="B65" s="76"/>
      <c r="C65" s="60"/>
      <c r="D65" s="13"/>
      <c r="E65" s="13"/>
      <c r="F65" s="13"/>
      <c r="G65" s="13"/>
      <c r="H65" s="13"/>
      <c r="I65" s="13"/>
      <c r="J65" s="13"/>
      <c r="K65" s="13"/>
    </row>
    <row r="66" spans="1:11" s="4" customFormat="1" ht="18" customHeight="1">
      <c r="A66" s="54"/>
      <c r="B66" s="76"/>
      <c r="C66" s="60"/>
      <c r="D66" s="13"/>
      <c r="E66" s="13"/>
      <c r="F66" s="13"/>
      <c r="G66" s="13"/>
      <c r="H66" s="13"/>
      <c r="I66" s="13"/>
      <c r="J66" s="13"/>
      <c r="K66" s="13"/>
    </row>
    <row r="67" spans="1:11" s="4" customFormat="1" ht="18" customHeight="1">
      <c r="A67" s="54"/>
      <c r="B67" s="76"/>
      <c r="C67" s="60">
        <f t="shared" si="20"/>
        <v>0</v>
      </c>
      <c r="D67" s="13"/>
      <c r="E67" s="13"/>
      <c r="F67" s="13"/>
      <c r="G67" s="13"/>
      <c r="H67" s="13"/>
      <c r="I67" s="13"/>
      <c r="J67" s="13"/>
      <c r="K67" s="13"/>
    </row>
    <row r="68" spans="1:11" s="4" customFormat="1" ht="24" customHeight="1">
      <c r="A68" s="16"/>
      <c r="B68" s="16" t="s">
        <v>61</v>
      </c>
      <c r="C68" s="16"/>
      <c r="D68" s="16"/>
      <c r="E68" s="16"/>
      <c r="F68" s="16"/>
      <c r="G68" s="16"/>
      <c r="H68" s="16"/>
      <c r="I68" s="44" t="s">
        <v>10</v>
      </c>
      <c r="J68" s="16"/>
      <c r="K68" s="16"/>
    </row>
    <row r="69" spans="1:13" s="46" customFormat="1" ht="19.5" customHeight="1">
      <c r="A69" s="88" t="s">
        <v>18</v>
      </c>
      <c r="B69" s="88"/>
      <c r="C69" s="88"/>
      <c r="D69" s="88"/>
      <c r="E69" s="88"/>
      <c r="F69" s="88"/>
      <c r="G69" s="31"/>
      <c r="H69" s="31"/>
      <c r="I69" s="31"/>
      <c r="J69" s="31"/>
      <c r="K69" s="31"/>
      <c r="L69" s="45"/>
      <c r="M69" s="45"/>
    </row>
    <row r="70" spans="1:13" s="46" customFormat="1" ht="19.5" customHeight="1">
      <c r="A70" s="47"/>
      <c r="B70" s="45" t="s">
        <v>17</v>
      </c>
      <c r="C70" s="31"/>
      <c r="D70" s="31"/>
      <c r="E70" s="31"/>
      <c r="F70" s="31"/>
      <c r="G70" s="31"/>
      <c r="H70" s="31"/>
      <c r="I70" s="31"/>
      <c r="J70" s="31"/>
      <c r="K70" s="31"/>
      <c r="L70" s="48"/>
      <c r="M70" s="48"/>
    </row>
    <row r="71" spans="1:13" s="46" customFormat="1" ht="19.5" customHeight="1">
      <c r="A71" s="47"/>
      <c r="B71" s="88" t="s">
        <v>108</v>
      </c>
      <c r="C71" s="87"/>
      <c r="D71" s="87"/>
      <c r="E71" s="87"/>
      <c r="F71" s="87"/>
      <c r="G71" s="87"/>
      <c r="H71" s="87"/>
      <c r="I71" s="87"/>
      <c r="J71" s="87"/>
      <c r="K71" s="87"/>
      <c r="L71" s="5"/>
      <c r="M71" s="5"/>
    </row>
    <row r="72" spans="1:11" s="5" customFormat="1" ht="19.5" customHeight="1">
      <c r="A72" s="31"/>
      <c r="B72" s="93" t="s">
        <v>96</v>
      </c>
      <c r="C72" s="87"/>
      <c r="D72" s="87"/>
      <c r="E72" s="87"/>
      <c r="F72" s="87"/>
      <c r="G72" s="87"/>
      <c r="H72" s="87"/>
      <c r="I72" s="87"/>
      <c r="J72" s="87"/>
      <c r="K72" s="87"/>
    </row>
    <row r="73" spans="1:11" s="6" customFormat="1" ht="19.5" customHeight="1">
      <c r="A73" s="49"/>
      <c r="B73" s="87" t="s">
        <v>97</v>
      </c>
      <c r="C73" s="87"/>
      <c r="D73" s="87"/>
      <c r="E73" s="87"/>
      <c r="F73" s="87"/>
      <c r="G73" s="87"/>
      <c r="H73" s="87"/>
      <c r="I73" s="87"/>
      <c r="J73" s="87"/>
      <c r="K73" s="87"/>
    </row>
    <row r="74" spans="1:11" ht="19.5" customHeight="1">
      <c r="A74" s="50"/>
      <c r="B74" s="88" t="s">
        <v>116</v>
      </c>
      <c r="C74" s="87"/>
      <c r="D74" s="51"/>
      <c r="E74" s="51"/>
      <c r="F74" s="51"/>
      <c r="G74" s="51"/>
      <c r="H74" s="51"/>
      <c r="I74" s="51"/>
      <c r="J74" s="51"/>
      <c r="K74" s="51"/>
    </row>
    <row r="75" spans="1:11" ht="19.5" customHeight="1">
      <c r="A75" s="50"/>
      <c r="B75" s="45" t="s">
        <v>98</v>
      </c>
      <c r="C75" s="17"/>
      <c r="D75" s="17"/>
      <c r="E75" s="17"/>
      <c r="F75" s="17"/>
      <c r="G75" s="17"/>
      <c r="H75" s="17"/>
      <c r="I75" s="17"/>
      <c r="J75" s="17"/>
      <c r="K75" s="17"/>
    </row>
    <row r="76" spans="1:11" ht="19.5" customHeight="1">
      <c r="A76" s="50"/>
      <c r="B76" s="45" t="s">
        <v>104</v>
      </c>
      <c r="C76" s="17"/>
      <c r="D76" s="17"/>
      <c r="E76" s="17"/>
      <c r="F76" s="17"/>
      <c r="G76" s="17"/>
      <c r="H76" s="17"/>
      <c r="I76" s="17"/>
      <c r="J76" s="17"/>
      <c r="K76" s="17"/>
    </row>
    <row r="77" ht="19.5" customHeight="1">
      <c r="B77" s="5" t="s">
        <v>123</v>
      </c>
    </row>
    <row r="78" ht="19.5" customHeight="1"/>
    <row r="79" ht="19.5" customHeight="1"/>
  </sheetData>
  <sheetProtection insertColumns="0" insertRows="0"/>
  <mergeCells count="8">
    <mergeCell ref="B1:K1"/>
    <mergeCell ref="J3:K3"/>
    <mergeCell ref="B71:K71"/>
    <mergeCell ref="B72:K72"/>
    <mergeCell ref="B73:K73"/>
    <mergeCell ref="B74:C74"/>
    <mergeCell ref="A69:F69"/>
    <mergeCell ref="A3:C3"/>
  </mergeCells>
  <printOptions/>
  <pageMargins left="1.01" right="0.2" top="0.43" bottom="0.4" header="0.34" footer="0.24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showZeros="0" zoomScalePageLayoutView="0" workbookViewId="0" topLeftCell="A7">
      <selection activeCell="D13" sqref="D13:K13"/>
    </sheetView>
  </sheetViews>
  <sheetFormatPr defaultColWidth="9.00390625" defaultRowHeight="14.25"/>
  <cols>
    <col min="1" max="1" width="4.75390625" style="1" customWidth="1"/>
    <col min="2" max="2" width="24.75390625" style="1" customWidth="1"/>
    <col min="3" max="3" width="12.25390625" style="7" customWidth="1"/>
    <col min="4" max="11" width="10.375" style="7" customWidth="1"/>
    <col min="12" max="16384" width="9.00390625" style="1" customWidth="1"/>
  </cols>
  <sheetData>
    <row r="1" spans="1:11" ht="22.5">
      <c r="A1" s="7"/>
      <c r="B1" s="91" t="s">
        <v>109</v>
      </c>
      <c r="C1" s="91"/>
      <c r="D1" s="91"/>
      <c r="E1" s="91"/>
      <c r="F1" s="91"/>
      <c r="G1" s="91"/>
      <c r="H1" s="91"/>
      <c r="I1" s="91"/>
      <c r="J1" s="91"/>
      <c r="K1" s="91"/>
    </row>
    <row r="2" spans="1:11" ht="8.25" customHeight="1">
      <c r="A2" s="7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2" customFormat="1" ht="16.5" customHeight="1">
      <c r="A3" s="90" t="s">
        <v>11</v>
      </c>
      <c r="B3" s="90"/>
      <c r="C3" s="90"/>
      <c r="D3" s="29"/>
      <c r="E3" s="29"/>
      <c r="F3" s="29"/>
      <c r="G3" s="29"/>
      <c r="H3" s="29"/>
      <c r="I3" s="29"/>
      <c r="J3" s="94" t="s">
        <v>12</v>
      </c>
      <c r="K3" s="94"/>
    </row>
    <row r="4" spans="1:11" s="2" customFormat="1" ht="16.5" customHeight="1">
      <c r="A4" s="35" t="s">
        <v>40</v>
      </c>
      <c r="B4" s="10" t="s">
        <v>13</v>
      </c>
      <c r="C4" s="11" t="s">
        <v>1</v>
      </c>
      <c r="D4" s="9"/>
      <c r="E4" s="9"/>
      <c r="F4" s="9"/>
      <c r="G4" s="9"/>
      <c r="H4" s="9"/>
      <c r="I4" s="9"/>
      <c r="J4" s="9"/>
      <c r="K4" s="9"/>
    </row>
    <row r="5" spans="1:11" s="2" customFormat="1" ht="16.5" customHeight="1">
      <c r="A5" s="35">
        <v>1</v>
      </c>
      <c r="B5" s="41" t="s">
        <v>102</v>
      </c>
      <c r="C5" s="77">
        <f>SUM(D5:K5)</f>
        <v>0</v>
      </c>
      <c r="D5" s="77">
        <f>SUM(D6,D9:D31)</f>
        <v>0</v>
      </c>
      <c r="E5" s="77">
        <f aca="true" t="shared" si="0" ref="E5:K5">SUM(E6,E9:E31)</f>
        <v>0</v>
      </c>
      <c r="F5" s="77">
        <f t="shared" si="0"/>
        <v>0</v>
      </c>
      <c r="G5" s="77">
        <f>SUM(G6,G9:G31)</f>
        <v>0</v>
      </c>
      <c r="H5" s="77">
        <f t="shared" si="0"/>
        <v>0</v>
      </c>
      <c r="I5" s="77">
        <f t="shared" si="0"/>
        <v>0</v>
      </c>
      <c r="J5" s="77">
        <f t="shared" si="0"/>
        <v>0</v>
      </c>
      <c r="K5" s="77">
        <f t="shared" si="0"/>
        <v>0</v>
      </c>
    </row>
    <row r="6" spans="1:11" s="2" customFormat="1" ht="16.5" customHeight="1">
      <c r="A6" s="35">
        <v>2</v>
      </c>
      <c r="B6" s="18" t="s">
        <v>14</v>
      </c>
      <c r="C6" s="78">
        <f aca="true" t="shared" si="1" ref="C6:C17">SUM(D6:K6)</f>
        <v>0</v>
      </c>
      <c r="D6" s="77">
        <f>D7+D8</f>
        <v>0</v>
      </c>
      <c r="E6" s="77">
        <f aca="true" t="shared" si="2" ref="E6:K6">E7+E8</f>
        <v>0</v>
      </c>
      <c r="F6" s="77">
        <f t="shared" si="2"/>
        <v>0</v>
      </c>
      <c r="G6" s="77">
        <f t="shared" si="2"/>
        <v>0</v>
      </c>
      <c r="H6" s="77">
        <f t="shared" si="2"/>
        <v>0</v>
      </c>
      <c r="I6" s="77">
        <f t="shared" si="2"/>
        <v>0</v>
      </c>
      <c r="J6" s="77">
        <f t="shared" si="2"/>
        <v>0</v>
      </c>
      <c r="K6" s="77">
        <f t="shared" si="2"/>
        <v>0</v>
      </c>
    </row>
    <row r="7" spans="1:11" s="2" customFormat="1" ht="16.5" customHeight="1">
      <c r="A7" s="35">
        <v>3</v>
      </c>
      <c r="B7" s="38" t="s">
        <v>101</v>
      </c>
      <c r="C7" s="78">
        <f t="shared" si="1"/>
        <v>0</v>
      </c>
      <c r="D7" s="78">
        <f>IF(OR(D4=2080504,D4=2080502),0,(D34+D38-D35-D36-D37-D39)*12)</f>
        <v>0</v>
      </c>
      <c r="E7" s="78">
        <f aca="true" t="shared" si="3" ref="E7:K7">IF(OR(E4=2080504,E4=2080502),0,(E34+E38-E35-E36-E37-E39)*12)</f>
        <v>0</v>
      </c>
      <c r="F7" s="78">
        <f t="shared" si="3"/>
        <v>0</v>
      </c>
      <c r="G7" s="78">
        <f t="shared" si="3"/>
        <v>0</v>
      </c>
      <c r="H7" s="78">
        <f t="shared" si="3"/>
        <v>0</v>
      </c>
      <c r="I7" s="78">
        <f t="shared" si="3"/>
        <v>0</v>
      </c>
      <c r="J7" s="78">
        <f t="shared" si="3"/>
        <v>0</v>
      </c>
      <c r="K7" s="78">
        <f t="shared" si="3"/>
        <v>0</v>
      </c>
    </row>
    <row r="8" spans="1:11" s="2" customFormat="1" ht="16.5" customHeight="1">
      <c r="A8" s="35">
        <v>4</v>
      </c>
      <c r="B8" s="23" t="s">
        <v>15</v>
      </c>
      <c r="C8" s="12">
        <f t="shared" si="1"/>
        <v>0</v>
      </c>
      <c r="D8" s="13"/>
      <c r="E8" s="13"/>
      <c r="F8" s="13"/>
      <c r="G8" s="13"/>
      <c r="H8" s="13"/>
      <c r="I8" s="13"/>
      <c r="J8" s="13"/>
      <c r="K8" s="13"/>
    </row>
    <row r="9" spans="1:11" s="2" customFormat="1" ht="16.5" customHeight="1">
      <c r="A9" s="35">
        <v>5</v>
      </c>
      <c r="B9" s="20" t="s">
        <v>100</v>
      </c>
      <c r="C9" s="78">
        <f t="shared" si="1"/>
        <v>0</v>
      </c>
      <c r="D9" s="78">
        <f>IF(OR(D4=2080504,D4=2080502),0,((D34-D35-D37+D38+D15)+D47*500)*12*0.1)</f>
        <v>0</v>
      </c>
      <c r="E9" s="78">
        <f aca="true" t="shared" si="4" ref="E9:K9">IF(OR(E4=2080504,E4=2080502),0,((E34-E35-E37+E38+E15)+E47*500)*12*0.1)</f>
        <v>0</v>
      </c>
      <c r="F9" s="78">
        <f t="shared" si="4"/>
        <v>0</v>
      </c>
      <c r="G9" s="78">
        <f t="shared" si="4"/>
        <v>0</v>
      </c>
      <c r="H9" s="78">
        <f t="shared" si="4"/>
        <v>0</v>
      </c>
      <c r="I9" s="78">
        <f t="shared" si="4"/>
        <v>0</v>
      </c>
      <c r="J9" s="78">
        <f t="shared" si="4"/>
        <v>0</v>
      </c>
      <c r="K9" s="78">
        <f t="shared" si="4"/>
        <v>0</v>
      </c>
    </row>
    <row r="10" spans="1:11" s="2" customFormat="1" ht="16.5" customHeight="1">
      <c r="A10" s="35">
        <v>6</v>
      </c>
      <c r="B10" s="21" t="s">
        <v>91</v>
      </c>
      <c r="C10" s="78">
        <f t="shared" si="1"/>
        <v>0</v>
      </c>
      <c r="D10" s="78">
        <f>(D47+D55)*155</f>
        <v>0</v>
      </c>
      <c r="E10" s="78">
        <f aca="true" t="shared" si="5" ref="E10:K10">(E47+E55)*155</f>
        <v>0</v>
      </c>
      <c r="F10" s="78">
        <f t="shared" si="5"/>
        <v>0</v>
      </c>
      <c r="G10" s="78">
        <f t="shared" si="5"/>
        <v>0</v>
      </c>
      <c r="H10" s="78">
        <f t="shared" si="5"/>
        <v>0</v>
      </c>
      <c r="I10" s="78">
        <f t="shared" si="5"/>
        <v>0</v>
      </c>
      <c r="J10" s="78">
        <f t="shared" si="5"/>
        <v>0</v>
      </c>
      <c r="K10" s="78">
        <f t="shared" si="5"/>
        <v>0</v>
      </c>
    </row>
    <row r="11" spans="1:11" s="2" customFormat="1" ht="16.5" customHeight="1">
      <c r="A11" s="35">
        <v>7</v>
      </c>
      <c r="B11" s="21" t="s">
        <v>92</v>
      </c>
      <c r="C11" s="78">
        <f t="shared" si="1"/>
        <v>0</v>
      </c>
      <c r="D11" s="78">
        <f>IF(OR(D4=2080502,D4=2080504),0,(D34-D37-D35+D38)*12*0.005)</f>
        <v>0</v>
      </c>
      <c r="E11" s="78">
        <f aca="true" t="shared" si="6" ref="E11:K11">IF(OR(E4=2080502,E4=2080504),0,(E34-E37-E35+E38)*12*0.005)</f>
        <v>0</v>
      </c>
      <c r="F11" s="78">
        <f t="shared" si="6"/>
        <v>0</v>
      </c>
      <c r="G11" s="78">
        <f t="shared" si="6"/>
        <v>0</v>
      </c>
      <c r="H11" s="78">
        <f t="shared" si="6"/>
        <v>0</v>
      </c>
      <c r="I11" s="78">
        <f t="shared" si="6"/>
        <v>0</v>
      </c>
      <c r="J11" s="78">
        <f t="shared" si="6"/>
        <v>0</v>
      </c>
      <c r="K11" s="78">
        <f t="shared" si="6"/>
        <v>0</v>
      </c>
    </row>
    <row r="12" spans="1:11" s="2" customFormat="1" ht="16.5" customHeight="1">
      <c r="A12" s="35">
        <v>8</v>
      </c>
      <c r="B12" s="20" t="s">
        <v>99</v>
      </c>
      <c r="C12" s="78">
        <f t="shared" si="1"/>
        <v>0</v>
      </c>
      <c r="D12" s="78">
        <f>IF(OR(D4=2080502,D4=2080504),0,(D34-D37-D35+D38)*12*0.008)</f>
        <v>0</v>
      </c>
      <c r="E12" s="78">
        <f aca="true" t="shared" si="7" ref="E12:K12">IF(OR(E4=2080502,E4=2080504),0,(E34-E37-E35+E38)*12*0.008)</f>
        <v>0</v>
      </c>
      <c r="F12" s="78">
        <f t="shared" si="7"/>
        <v>0</v>
      </c>
      <c r="G12" s="78">
        <f t="shared" si="7"/>
        <v>0</v>
      </c>
      <c r="H12" s="78">
        <f t="shared" si="7"/>
        <v>0</v>
      </c>
      <c r="I12" s="78">
        <f t="shared" si="7"/>
        <v>0</v>
      </c>
      <c r="J12" s="78">
        <f t="shared" si="7"/>
        <v>0</v>
      </c>
      <c r="K12" s="78">
        <f t="shared" si="7"/>
        <v>0</v>
      </c>
    </row>
    <row r="13" spans="1:11" s="2" customFormat="1" ht="16.5" customHeight="1">
      <c r="A13" s="35">
        <v>9</v>
      </c>
      <c r="B13" s="86" t="s">
        <v>122</v>
      </c>
      <c r="C13" s="78">
        <f t="shared" si="1"/>
        <v>0</v>
      </c>
      <c r="D13" s="78">
        <f>((D34-D35-D37+D38)*12+D15+D16)*0.05</f>
        <v>0</v>
      </c>
      <c r="E13" s="78">
        <f aca="true" t="shared" si="8" ref="E13:K13">((E34-E35-E37+E38)*12+E15+E16)*0.05</f>
        <v>0</v>
      </c>
      <c r="F13" s="78">
        <f t="shared" si="8"/>
        <v>0</v>
      </c>
      <c r="G13" s="78">
        <f t="shared" si="8"/>
        <v>0</v>
      </c>
      <c r="H13" s="78">
        <f t="shared" si="8"/>
        <v>0</v>
      </c>
      <c r="I13" s="78">
        <f t="shared" si="8"/>
        <v>0</v>
      </c>
      <c r="J13" s="78">
        <f t="shared" si="8"/>
        <v>0</v>
      </c>
      <c r="K13" s="78">
        <f t="shared" si="8"/>
        <v>0</v>
      </c>
    </row>
    <row r="14" spans="1:11" s="2" customFormat="1" ht="16.5" customHeight="1">
      <c r="A14" s="35">
        <v>10</v>
      </c>
      <c r="B14" s="19" t="s">
        <v>16</v>
      </c>
      <c r="C14" s="78">
        <f t="shared" si="1"/>
        <v>0</v>
      </c>
      <c r="D14" s="78">
        <f>D41*12</f>
        <v>0</v>
      </c>
      <c r="E14" s="78">
        <f aca="true" t="shared" si="9" ref="E14:K14">E41*12</f>
        <v>0</v>
      </c>
      <c r="F14" s="78">
        <f t="shared" si="9"/>
        <v>0</v>
      </c>
      <c r="G14" s="78">
        <f t="shared" si="9"/>
        <v>0</v>
      </c>
      <c r="H14" s="78">
        <f t="shared" si="9"/>
        <v>0</v>
      </c>
      <c r="I14" s="78">
        <f t="shared" si="9"/>
        <v>0</v>
      </c>
      <c r="J14" s="78">
        <f t="shared" si="9"/>
        <v>0</v>
      </c>
      <c r="K14" s="78">
        <f t="shared" si="9"/>
        <v>0</v>
      </c>
    </row>
    <row r="15" spans="1:11" s="2" customFormat="1" ht="16.5" customHeight="1">
      <c r="A15" s="35">
        <v>11</v>
      </c>
      <c r="B15" s="19" t="s">
        <v>41</v>
      </c>
      <c r="C15" s="78">
        <f t="shared" si="1"/>
        <v>0</v>
      </c>
      <c r="D15" s="81"/>
      <c r="E15" s="81"/>
      <c r="F15" s="81"/>
      <c r="G15" s="81"/>
      <c r="H15" s="81"/>
      <c r="I15" s="81"/>
      <c r="J15" s="81"/>
      <c r="K15" s="81"/>
    </row>
    <row r="16" spans="1:11" s="2" customFormat="1" ht="16.5" customHeight="1">
      <c r="A16" s="35">
        <v>12</v>
      </c>
      <c r="B16" s="19" t="s">
        <v>68</v>
      </c>
      <c r="C16" s="78">
        <f t="shared" si="1"/>
        <v>0</v>
      </c>
      <c r="D16" s="78">
        <f aca="true" t="shared" si="10" ref="D16:K16">(D47+D51+D55)*500*12</f>
        <v>0</v>
      </c>
      <c r="E16" s="78">
        <f t="shared" si="10"/>
        <v>0</v>
      </c>
      <c r="F16" s="78">
        <f t="shared" si="10"/>
        <v>0</v>
      </c>
      <c r="G16" s="78">
        <f t="shared" si="10"/>
        <v>0</v>
      </c>
      <c r="H16" s="78">
        <f t="shared" si="10"/>
        <v>0</v>
      </c>
      <c r="I16" s="78">
        <f t="shared" si="10"/>
        <v>0</v>
      </c>
      <c r="J16" s="78">
        <f t="shared" si="10"/>
        <v>0</v>
      </c>
      <c r="K16" s="78">
        <f t="shared" si="10"/>
        <v>0</v>
      </c>
    </row>
    <row r="17" spans="1:11" s="2" customFormat="1" ht="16.5" customHeight="1">
      <c r="A17" s="35">
        <v>13</v>
      </c>
      <c r="B17" s="32" t="s">
        <v>77</v>
      </c>
      <c r="C17" s="78">
        <f t="shared" si="1"/>
        <v>0</v>
      </c>
      <c r="D17" s="78">
        <f>D49*D54</f>
        <v>0</v>
      </c>
      <c r="E17" s="78">
        <f aca="true" t="shared" si="11" ref="E17:K17">E49*E54</f>
        <v>0</v>
      </c>
      <c r="F17" s="78">
        <f t="shared" si="11"/>
        <v>0</v>
      </c>
      <c r="G17" s="78">
        <f t="shared" si="11"/>
        <v>0</v>
      </c>
      <c r="H17" s="78">
        <f t="shared" si="11"/>
        <v>0</v>
      </c>
      <c r="I17" s="78">
        <f t="shared" si="11"/>
        <v>0</v>
      </c>
      <c r="J17" s="78">
        <f t="shared" si="11"/>
        <v>0</v>
      </c>
      <c r="K17" s="78">
        <f t="shared" si="11"/>
        <v>0</v>
      </c>
    </row>
    <row r="18" spans="1:11" s="2" customFormat="1" ht="16.5" customHeight="1">
      <c r="A18" s="35">
        <v>14</v>
      </c>
      <c r="B18" s="19" t="s">
        <v>21</v>
      </c>
      <c r="C18" s="78">
        <f aca="true" t="shared" si="12" ref="C18:C31">SUM(D18:K18)</f>
        <v>0</v>
      </c>
      <c r="D18" s="78">
        <f aca="true" t="shared" si="13" ref="D18:K18">D48*15000</f>
        <v>0</v>
      </c>
      <c r="E18" s="78">
        <f t="shared" si="13"/>
        <v>0</v>
      </c>
      <c r="F18" s="78">
        <f t="shared" si="13"/>
        <v>0</v>
      </c>
      <c r="G18" s="78">
        <f t="shared" si="13"/>
        <v>0</v>
      </c>
      <c r="H18" s="78">
        <f t="shared" si="13"/>
        <v>0</v>
      </c>
      <c r="I18" s="78">
        <f t="shared" si="13"/>
        <v>0</v>
      </c>
      <c r="J18" s="78">
        <f t="shared" si="13"/>
        <v>0</v>
      </c>
      <c r="K18" s="78">
        <f t="shared" si="13"/>
        <v>0</v>
      </c>
    </row>
    <row r="19" spans="1:11" s="3" customFormat="1" ht="16.5" customHeight="1">
      <c r="A19" s="35">
        <v>15</v>
      </c>
      <c r="B19" s="22" t="s">
        <v>8</v>
      </c>
      <c r="C19" s="78">
        <f t="shared" si="12"/>
        <v>0</v>
      </c>
      <c r="D19" s="78">
        <f>D42*12*0.02</f>
        <v>0</v>
      </c>
      <c r="E19" s="78">
        <f aca="true" t="shared" si="14" ref="E19:K19">E42*12*0.02</f>
        <v>0</v>
      </c>
      <c r="F19" s="78">
        <f t="shared" si="14"/>
        <v>0</v>
      </c>
      <c r="G19" s="78">
        <f t="shared" si="14"/>
        <v>0</v>
      </c>
      <c r="H19" s="78">
        <f t="shared" si="14"/>
        <v>0</v>
      </c>
      <c r="I19" s="78">
        <f t="shared" si="14"/>
        <v>0</v>
      </c>
      <c r="J19" s="78">
        <f t="shared" si="14"/>
        <v>0</v>
      </c>
      <c r="K19" s="78">
        <f t="shared" si="14"/>
        <v>0</v>
      </c>
    </row>
    <row r="20" spans="1:11" s="2" customFormat="1" ht="16.5" customHeight="1">
      <c r="A20" s="35">
        <v>16</v>
      </c>
      <c r="B20" s="21" t="s">
        <v>93</v>
      </c>
      <c r="C20" s="78">
        <f t="shared" si="12"/>
        <v>0</v>
      </c>
      <c r="D20" s="78">
        <f>D43*12*0.025</f>
        <v>0</v>
      </c>
      <c r="E20" s="78">
        <f aca="true" t="shared" si="15" ref="D20:K21">E43*12*0.025</f>
        <v>0</v>
      </c>
      <c r="F20" s="78">
        <f t="shared" si="15"/>
        <v>0</v>
      </c>
      <c r="G20" s="78">
        <f t="shared" si="15"/>
        <v>0</v>
      </c>
      <c r="H20" s="78">
        <f t="shared" si="15"/>
        <v>0</v>
      </c>
      <c r="I20" s="78">
        <f t="shared" si="15"/>
        <v>0</v>
      </c>
      <c r="J20" s="78">
        <f t="shared" si="15"/>
        <v>0</v>
      </c>
      <c r="K20" s="78">
        <f t="shared" si="15"/>
        <v>0</v>
      </c>
    </row>
    <row r="21" spans="1:11" s="2" customFormat="1" ht="16.5" customHeight="1">
      <c r="A21" s="35">
        <v>17</v>
      </c>
      <c r="B21" s="19" t="s">
        <v>22</v>
      </c>
      <c r="C21" s="78">
        <f t="shared" si="12"/>
        <v>0</v>
      </c>
      <c r="D21" s="78">
        <f t="shared" si="15"/>
        <v>0</v>
      </c>
      <c r="E21" s="78">
        <f t="shared" si="15"/>
        <v>0</v>
      </c>
      <c r="F21" s="78">
        <f t="shared" si="15"/>
        <v>0</v>
      </c>
      <c r="G21" s="78">
        <f t="shared" si="15"/>
        <v>0</v>
      </c>
      <c r="H21" s="78">
        <f t="shared" si="15"/>
        <v>0</v>
      </c>
      <c r="I21" s="78">
        <f t="shared" si="15"/>
        <v>0</v>
      </c>
      <c r="J21" s="78">
        <f t="shared" si="15"/>
        <v>0</v>
      </c>
      <c r="K21" s="78">
        <f t="shared" si="15"/>
        <v>0</v>
      </c>
    </row>
    <row r="22" spans="1:11" s="2" customFormat="1" ht="16.5" customHeight="1">
      <c r="A22" s="35">
        <v>18</v>
      </c>
      <c r="B22" s="19" t="s">
        <v>2</v>
      </c>
      <c r="C22" s="78">
        <f t="shared" si="12"/>
        <v>0</v>
      </c>
      <c r="D22" s="78">
        <f>D60*700+D61*600+D62*500</f>
        <v>0</v>
      </c>
      <c r="E22" s="78">
        <f aca="true" t="shared" si="16" ref="E22:K22">E60*700+E61*600+E62*500</f>
        <v>0</v>
      </c>
      <c r="F22" s="78">
        <f t="shared" si="16"/>
        <v>0</v>
      </c>
      <c r="G22" s="78">
        <f t="shared" si="16"/>
        <v>0</v>
      </c>
      <c r="H22" s="78">
        <f t="shared" si="16"/>
        <v>0</v>
      </c>
      <c r="I22" s="78">
        <f t="shared" si="16"/>
        <v>0</v>
      </c>
      <c r="J22" s="78">
        <f t="shared" si="16"/>
        <v>0</v>
      </c>
      <c r="K22" s="78">
        <f t="shared" si="16"/>
        <v>0</v>
      </c>
    </row>
    <row r="23" spans="1:11" s="2" customFormat="1" ht="16.5" customHeight="1">
      <c r="A23" s="35">
        <v>19</v>
      </c>
      <c r="B23" s="19" t="s">
        <v>23</v>
      </c>
      <c r="C23" s="78">
        <f t="shared" si="12"/>
        <v>0</v>
      </c>
      <c r="D23" s="78">
        <f>D64*500+D65*400+D66*300</f>
        <v>0</v>
      </c>
      <c r="E23" s="78">
        <f aca="true" t="shared" si="17" ref="E23:K23">E64*500+E65*400+E66*300</f>
        <v>0</v>
      </c>
      <c r="F23" s="78">
        <f t="shared" si="17"/>
        <v>0</v>
      </c>
      <c r="G23" s="78">
        <f t="shared" si="17"/>
        <v>0</v>
      </c>
      <c r="H23" s="78">
        <f t="shared" si="17"/>
        <v>0</v>
      </c>
      <c r="I23" s="78">
        <f t="shared" si="17"/>
        <v>0</v>
      </c>
      <c r="J23" s="78">
        <f t="shared" si="17"/>
        <v>0</v>
      </c>
      <c r="K23" s="78">
        <f t="shared" si="17"/>
        <v>0</v>
      </c>
    </row>
    <row r="24" spans="1:11" s="2" customFormat="1" ht="16.5" customHeight="1">
      <c r="A24" s="35">
        <v>20</v>
      </c>
      <c r="B24" s="19" t="s">
        <v>0</v>
      </c>
      <c r="C24" s="78">
        <f>SUM(D24:K24)</f>
        <v>0</v>
      </c>
      <c r="D24" s="78">
        <f>D59*320</f>
        <v>0</v>
      </c>
      <c r="E24" s="78">
        <f aca="true" t="shared" si="18" ref="E24:K24">E59*320</f>
        <v>0</v>
      </c>
      <c r="F24" s="78">
        <f t="shared" si="18"/>
        <v>0</v>
      </c>
      <c r="G24" s="78">
        <f t="shared" si="18"/>
        <v>0</v>
      </c>
      <c r="H24" s="78">
        <f t="shared" si="18"/>
        <v>0</v>
      </c>
      <c r="I24" s="78">
        <f t="shared" si="18"/>
        <v>0</v>
      </c>
      <c r="J24" s="78">
        <f t="shared" si="18"/>
        <v>0</v>
      </c>
      <c r="K24" s="78">
        <f t="shared" si="18"/>
        <v>0</v>
      </c>
    </row>
    <row r="25" spans="1:11" s="2" customFormat="1" ht="16.5" customHeight="1">
      <c r="A25" s="35">
        <v>21</v>
      </c>
      <c r="B25" s="19" t="s">
        <v>24</v>
      </c>
      <c r="C25" s="78">
        <f t="shared" si="12"/>
        <v>0</v>
      </c>
      <c r="D25" s="78">
        <f>IF(OR(D4=2080504,D4=2080502),(D34+D38-D35-D36-D37-D39)*12,0)</f>
        <v>0</v>
      </c>
      <c r="E25" s="78">
        <f aca="true" t="shared" si="19" ref="E25:K25">IF(OR(E4=2080504,E4=2080502),(E34+E38-E35-E36-E37-E39)*12,0)</f>
        <v>0</v>
      </c>
      <c r="F25" s="78">
        <f t="shared" si="19"/>
        <v>0</v>
      </c>
      <c r="G25" s="78">
        <f t="shared" si="19"/>
        <v>0</v>
      </c>
      <c r="H25" s="78">
        <f t="shared" si="19"/>
        <v>0</v>
      </c>
      <c r="I25" s="78">
        <f t="shared" si="19"/>
        <v>0</v>
      </c>
      <c r="J25" s="78">
        <f t="shared" si="19"/>
        <v>0</v>
      </c>
      <c r="K25" s="78">
        <f t="shared" si="19"/>
        <v>0</v>
      </c>
    </row>
    <row r="26" spans="1:11" s="2" customFormat="1" ht="16.5" customHeight="1">
      <c r="A26" s="35">
        <v>22</v>
      </c>
      <c r="B26" s="34" t="s">
        <v>90</v>
      </c>
      <c r="C26" s="78">
        <f t="shared" si="12"/>
        <v>0</v>
      </c>
      <c r="D26" s="13"/>
      <c r="E26" s="13"/>
      <c r="F26" s="13"/>
      <c r="G26" s="13"/>
      <c r="H26" s="13"/>
      <c r="I26" s="13"/>
      <c r="J26" s="13"/>
      <c r="K26" s="13"/>
    </row>
    <row r="27" spans="1:11" s="2" customFormat="1" ht="16.5" customHeight="1">
      <c r="A27" s="35">
        <v>23</v>
      </c>
      <c r="B27" s="19" t="s">
        <v>25</v>
      </c>
      <c r="C27" s="78">
        <f t="shared" si="12"/>
        <v>0</v>
      </c>
      <c r="D27" s="78">
        <f aca="true" t="shared" si="20" ref="D27:K27">D45*12</f>
        <v>0</v>
      </c>
      <c r="E27" s="78">
        <f t="shared" si="20"/>
        <v>0</v>
      </c>
      <c r="F27" s="78">
        <f t="shared" si="20"/>
        <v>0</v>
      </c>
      <c r="G27" s="78">
        <f t="shared" si="20"/>
        <v>0</v>
      </c>
      <c r="H27" s="78">
        <f t="shared" si="20"/>
        <v>0</v>
      </c>
      <c r="I27" s="78">
        <f t="shared" si="20"/>
        <v>0</v>
      </c>
      <c r="J27" s="78">
        <f t="shared" si="20"/>
        <v>0</v>
      </c>
      <c r="K27" s="78">
        <f t="shared" si="20"/>
        <v>0</v>
      </c>
    </row>
    <row r="28" spans="1:11" s="2" customFormat="1" ht="16.5" customHeight="1">
      <c r="A28" s="35">
        <v>24</v>
      </c>
      <c r="B28" s="19" t="s">
        <v>26</v>
      </c>
      <c r="C28" s="78">
        <f t="shared" si="12"/>
        <v>0</v>
      </c>
      <c r="D28" s="78">
        <f>(D36+D39)*12</f>
        <v>0</v>
      </c>
      <c r="E28" s="78">
        <f aca="true" t="shared" si="21" ref="E28:K28">(E36+E39)*12</f>
        <v>0</v>
      </c>
      <c r="F28" s="78">
        <f t="shared" si="21"/>
        <v>0</v>
      </c>
      <c r="G28" s="78">
        <f t="shared" si="21"/>
        <v>0</v>
      </c>
      <c r="H28" s="78">
        <f t="shared" si="21"/>
        <v>0</v>
      </c>
      <c r="I28" s="78">
        <f t="shared" si="21"/>
        <v>0</v>
      </c>
      <c r="J28" s="78">
        <f t="shared" si="21"/>
        <v>0</v>
      </c>
      <c r="K28" s="78">
        <f t="shared" si="21"/>
        <v>0</v>
      </c>
    </row>
    <row r="29" spans="1:11" s="4" customFormat="1" ht="16.5" customHeight="1">
      <c r="A29" s="35">
        <v>25</v>
      </c>
      <c r="B29" s="21" t="s">
        <v>87</v>
      </c>
      <c r="C29" s="78">
        <f t="shared" si="12"/>
        <v>0</v>
      </c>
      <c r="D29" s="78">
        <f>IF(OR(D4=2080502,D4=2080504),0,((D34-D35-D37+D38+D15/12)+D47*500)*12*0.12)</f>
        <v>0</v>
      </c>
      <c r="E29" s="78">
        <f aca="true" t="shared" si="22" ref="E29:K29">IF(OR(E4=2080502,E4=2080504),0,((E34-E35-E37+E38+E15/12)+E47*500)*12*0.12)</f>
        <v>0</v>
      </c>
      <c r="F29" s="78">
        <f t="shared" si="22"/>
        <v>0</v>
      </c>
      <c r="G29" s="78">
        <f t="shared" si="22"/>
        <v>0</v>
      </c>
      <c r="H29" s="78">
        <f t="shared" si="22"/>
        <v>0</v>
      </c>
      <c r="I29" s="78">
        <f t="shared" si="22"/>
        <v>0</v>
      </c>
      <c r="J29" s="78">
        <f t="shared" si="22"/>
        <v>0</v>
      </c>
      <c r="K29" s="78">
        <f t="shared" si="22"/>
        <v>0</v>
      </c>
    </row>
    <row r="30" spans="1:11" s="4" customFormat="1" ht="16.5" customHeight="1">
      <c r="A30" s="35">
        <v>26</v>
      </c>
      <c r="B30" s="19" t="s">
        <v>19</v>
      </c>
      <c r="C30" s="78">
        <f t="shared" si="12"/>
        <v>0</v>
      </c>
      <c r="D30" s="13"/>
      <c r="E30" s="13"/>
      <c r="F30" s="13"/>
      <c r="G30" s="13"/>
      <c r="H30" s="13"/>
      <c r="I30" s="13"/>
      <c r="J30" s="13"/>
      <c r="K30" s="13"/>
    </row>
    <row r="31" spans="1:11" s="4" customFormat="1" ht="16.5" customHeight="1">
      <c r="A31" s="35">
        <v>27</v>
      </c>
      <c r="B31" s="21" t="s">
        <v>117</v>
      </c>
      <c r="C31" s="78">
        <f t="shared" si="12"/>
        <v>0</v>
      </c>
      <c r="D31" s="78">
        <f>D40*500*12</f>
        <v>0</v>
      </c>
      <c r="E31" s="78">
        <f aca="true" t="shared" si="23" ref="E31:K31">E40*500*12</f>
        <v>0</v>
      </c>
      <c r="F31" s="78">
        <f t="shared" si="23"/>
        <v>0</v>
      </c>
      <c r="G31" s="78">
        <f t="shared" si="23"/>
        <v>0</v>
      </c>
      <c r="H31" s="78">
        <f t="shared" si="23"/>
        <v>0</v>
      </c>
      <c r="I31" s="78">
        <f t="shared" si="23"/>
        <v>0</v>
      </c>
      <c r="J31" s="78">
        <f t="shared" si="23"/>
        <v>0</v>
      </c>
      <c r="K31" s="78">
        <f t="shared" si="23"/>
        <v>0</v>
      </c>
    </row>
    <row r="32" spans="1:11" s="2" customFormat="1" ht="16.5" customHeight="1">
      <c r="A32" s="35">
        <v>28</v>
      </c>
      <c r="B32" s="42" t="s">
        <v>103</v>
      </c>
      <c r="C32" s="12" t="s">
        <v>27</v>
      </c>
      <c r="D32" s="12" t="s">
        <v>27</v>
      </c>
      <c r="E32" s="12" t="s">
        <v>27</v>
      </c>
      <c r="F32" s="12" t="s">
        <v>27</v>
      </c>
      <c r="G32" s="12" t="s">
        <v>27</v>
      </c>
      <c r="H32" s="12" t="s">
        <v>27</v>
      </c>
      <c r="I32" s="12" t="s">
        <v>27</v>
      </c>
      <c r="J32" s="12" t="s">
        <v>27</v>
      </c>
      <c r="K32" s="12" t="s">
        <v>27</v>
      </c>
    </row>
    <row r="33" spans="1:11" s="2" customFormat="1" ht="16.5" customHeight="1">
      <c r="A33" s="35">
        <v>29</v>
      </c>
      <c r="B33" s="21" t="s">
        <v>113</v>
      </c>
      <c r="C33" s="78">
        <f aca="true" t="shared" si="24" ref="C33:C93">SUM(D33:K33)</f>
        <v>0</v>
      </c>
      <c r="D33" s="78">
        <f>D34+D38-D35-D37</f>
        <v>0</v>
      </c>
      <c r="E33" s="78">
        <f aca="true" t="shared" si="25" ref="E33:K33">E34+E38-E35-E37</f>
        <v>0</v>
      </c>
      <c r="F33" s="78">
        <f t="shared" si="25"/>
        <v>0</v>
      </c>
      <c r="G33" s="78">
        <f t="shared" si="25"/>
        <v>0</v>
      </c>
      <c r="H33" s="78">
        <f t="shared" si="25"/>
        <v>0</v>
      </c>
      <c r="I33" s="78">
        <f t="shared" si="25"/>
        <v>0</v>
      </c>
      <c r="J33" s="78">
        <f t="shared" si="25"/>
        <v>0</v>
      </c>
      <c r="K33" s="78">
        <f t="shared" si="25"/>
        <v>0</v>
      </c>
    </row>
    <row r="34" spans="1:11" s="2" customFormat="1" ht="16.5" customHeight="1">
      <c r="A34" s="35">
        <v>30</v>
      </c>
      <c r="B34" s="21" t="s">
        <v>114</v>
      </c>
      <c r="C34" s="78">
        <f t="shared" si="24"/>
        <v>0</v>
      </c>
      <c r="D34" s="13"/>
      <c r="E34" s="13"/>
      <c r="F34" s="13"/>
      <c r="G34" s="13"/>
      <c r="H34" s="13"/>
      <c r="I34" s="13"/>
      <c r="J34" s="13"/>
      <c r="K34" s="13"/>
    </row>
    <row r="35" spans="1:11" s="2" customFormat="1" ht="16.5" customHeight="1">
      <c r="A35" s="35">
        <v>31</v>
      </c>
      <c r="B35" s="26" t="s">
        <v>88</v>
      </c>
      <c r="C35" s="78">
        <f aca="true" t="shared" si="26" ref="C35:C44">SUM(D35:K35)</f>
        <v>0</v>
      </c>
      <c r="D35" s="13"/>
      <c r="E35" s="13"/>
      <c r="F35" s="13"/>
      <c r="G35" s="13"/>
      <c r="H35" s="13"/>
      <c r="I35" s="13"/>
      <c r="J35" s="13"/>
      <c r="K35" s="13"/>
    </row>
    <row r="36" spans="1:11" s="2" customFormat="1" ht="16.5" customHeight="1">
      <c r="A36" s="35">
        <v>32</v>
      </c>
      <c r="B36" s="27" t="s">
        <v>76</v>
      </c>
      <c r="C36" s="78">
        <f t="shared" si="26"/>
        <v>0</v>
      </c>
      <c r="D36" s="13"/>
      <c r="E36" s="13"/>
      <c r="F36" s="13"/>
      <c r="G36" s="13"/>
      <c r="H36" s="13"/>
      <c r="I36" s="13"/>
      <c r="J36" s="13"/>
      <c r="K36" s="13"/>
    </row>
    <row r="37" spans="1:11" s="2" customFormat="1" ht="16.5" customHeight="1">
      <c r="A37" s="35">
        <v>33</v>
      </c>
      <c r="B37" s="27" t="s">
        <v>41</v>
      </c>
      <c r="C37" s="78">
        <f t="shared" si="26"/>
        <v>0</v>
      </c>
      <c r="D37" s="13"/>
      <c r="E37" s="13"/>
      <c r="F37" s="13"/>
      <c r="G37" s="13"/>
      <c r="H37" s="13"/>
      <c r="I37" s="13"/>
      <c r="J37" s="13"/>
      <c r="K37" s="13"/>
    </row>
    <row r="38" spans="1:11" s="2" customFormat="1" ht="21.75" customHeight="1">
      <c r="A38" s="35">
        <v>34</v>
      </c>
      <c r="B38" s="52" t="s">
        <v>115</v>
      </c>
      <c r="C38" s="78">
        <f t="shared" si="26"/>
        <v>0</v>
      </c>
      <c r="D38" s="13"/>
      <c r="E38" s="13"/>
      <c r="F38" s="13"/>
      <c r="G38" s="13"/>
      <c r="H38" s="13"/>
      <c r="I38" s="13"/>
      <c r="J38" s="13"/>
      <c r="K38" s="13"/>
    </row>
    <row r="39" spans="1:11" s="2" customFormat="1" ht="16.5" customHeight="1">
      <c r="A39" s="35">
        <v>35</v>
      </c>
      <c r="B39" s="27" t="s">
        <v>75</v>
      </c>
      <c r="C39" s="78">
        <f t="shared" si="26"/>
        <v>0</v>
      </c>
      <c r="D39" s="13"/>
      <c r="E39" s="13"/>
      <c r="F39" s="13"/>
      <c r="G39" s="13"/>
      <c r="H39" s="13"/>
      <c r="I39" s="13"/>
      <c r="J39" s="13"/>
      <c r="K39" s="13"/>
    </row>
    <row r="40" spans="1:11" s="2" customFormat="1" ht="16.5" customHeight="1">
      <c r="A40" s="35">
        <v>36</v>
      </c>
      <c r="B40" s="85" t="s">
        <v>118</v>
      </c>
      <c r="C40" s="78">
        <f t="shared" si="26"/>
        <v>0</v>
      </c>
      <c r="D40" s="13"/>
      <c r="E40" s="13"/>
      <c r="F40" s="13"/>
      <c r="G40" s="13"/>
      <c r="H40" s="13"/>
      <c r="I40" s="13"/>
      <c r="J40" s="13"/>
      <c r="K40" s="13"/>
    </row>
    <row r="41" spans="1:11" s="2" customFormat="1" ht="16.5" customHeight="1">
      <c r="A41" s="35">
        <v>37</v>
      </c>
      <c r="B41" s="25" t="s">
        <v>39</v>
      </c>
      <c r="C41" s="78">
        <f t="shared" si="26"/>
        <v>0</v>
      </c>
      <c r="D41" s="13"/>
      <c r="E41" s="13"/>
      <c r="F41" s="13"/>
      <c r="G41" s="13"/>
      <c r="H41" s="13"/>
      <c r="I41" s="13"/>
      <c r="J41" s="13"/>
      <c r="K41" s="13"/>
    </row>
    <row r="42" spans="1:11" s="2" customFormat="1" ht="16.5" customHeight="1">
      <c r="A42" s="35">
        <v>38</v>
      </c>
      <c r="B42" s="24" t="s">
        <v>89</v>
      </c>
      <c r="C42" s="78">
        <f t="shared" si="26"/>
        <v>0</v>
      </c>
      <c r="D42" s="13"/>
      <c r="E42" s="13"/>
      <c r="F42" s="13"/>
      <c r="G42" s="13"/>
      <c r="H42" s="13"/>
      <c r="I42" s="13"/>
      <c r="J42" s="13"/>
      <c r="K42" s="13"/>
    </row>
    <row r="43" spans="1:11" s="2" customFormat="1" ht="16.5" customHeight="1">
      <c r="A43" s="35">
        <v>39</v>
      </c>
      <c r="B43" s="25" t="s">
        <v>28</v>
      </c>
      <c r="C43" s="78">
        <f t="shared" si="26"/>
        <v>0</v>
      </c>
      <c r="D43" s="13"/>
      <c r="E43" s="13"/>
      <c r="F43" s="13"/>
      <c r="G43" s="13"/>
      <c r="H43" s="13"/>
      <c r="I43" s="13"/>
      <c r="J43" s="13"/>
      <c r="K43" s="13"/>
    </row>
    <row r="44" spans="1:11" s="2" customFormat="1" ht="16.5" customHeight="1">
      <c r="A44" s="35">
        <v>40</v>
      </c>
      <c r="B44" s="25" t="s">
        <v>38</v>
      </c>
      <c r="C44" s="78">
        <f t="shared" si="26"/>
        <v>0</v>
      </c>
      <c r="D44" s="13"/>
      <c r="E44" s="13"/>
      <c r="F44" s="13"/>
      <c r="G44" s="13"/>
      <c r="H44" s="13"/>
      <c r="I44" s="13"/>
      <c r="J44" s="13"/>
      <c r="K44" s="13"/>
    </row>
    <row r="45" spans="1:11" s="2" customFormat="1" ht="16.5" customHeight="1">
      <c r="A45" s="35">
        <v>41</v>
      </c>
      <c r="B45" s="25" t="s">
        <v>7</v>
      </c>
      <c r="C45" s="78">
        <f t="shared" si="24"/>
        <v>0</v>
      </c>
      <c r="D45" s="13"/>
      <c r="E45" s="13"/>
      <c r="F45" s="13"/>
      <c r="G45" s="13"/>
      <c r="H45" s="13"/>
      <c r="I45" s="13"/>
      <c r="J45" s="13"/>
      <c r="K45" s="13"/>
    </row>
    <row r="46" spans="1:11" s="2" customFormat="1" ht="16.5" customHeight="1">
      <c r="A46" s="35">
        <v>42</v>
      </c>
      <c r="B46" s="19" t="s">
        <v>29</v>
      </c>
      <c r="C46" s="79">
        <f t="shared" si="24"/>
        <v>0</v>
      </c>
      <c r="D46" s="37"/>
      <c r="E46" s="37"/>
      <c r="F46" s="37"/>
      <c r="G46" s="37"/>
      <c r="H46" s="37"/>
      <c r="I46" s="37"/>
      <c r="J46" s="37"/>
      <c r="K46" s="37"/>
    </row>
    <row r="47" spans="1:11" s="2" customFormat="1" ht="16.5" customHeight="1">
      <c r="A47" s="35">
        <v>43</v>
      </c>
      <c r="B47" s="19" t="s">
        <v>30</v>
      </c>
      <c r="C47" s="79">
        <f t="shared" si="24"/>
        <v>0</v>
      </c>
      <c r="D47" s="37"/>
      <c r="E47" s="37"/>
      <c r="F47" s="37"/>
      <c r="G47" s="37"/>
      <c r="H47" s="37"/>
      <c r="I47" s="37"/>
      <c r="J47" s="37"/>
      <c r="K47" s="37"/>
    </row>
    <row r="48" spans="1:11" s="2" customFormat="1" ht="16.5" customHeight="1">
      <c r="A48" s="35">
        <v>44</v>
      </c>
      <c r="B48" s="19" t="s">
        <v>32</v>
      </c>
      <c r="C48" s="79">
        <f>SUM(D48:K48)</f>
        <v>0</v>
      </c>
      <c r="D48" s="37"/>
      <c r="E48" s="37"/>
      <c r="F48" s="37"/>
      <c r="G48" s="37"/>
      <c r="H48" s="37"/>
      <c r="I48" s="37"/>
      <c r="J48" s="37"/>
      <c r="K48" s="37"/>
    </row>
    <row r="49" spans="1:11" s="2" customFormat="1" ht="16.5" customHeight="1">
      <c r="A49" s="35">
        <v>45</v>
      </c>
      <c r="B49" s="19" t="s">
        <v>31</v>
      </c>
      <c r="C49" s="82">
        <f t="shared" si="24"/>
        <v>0</v>
      </c>
      <c r="D49" s="77">
        <f>D50+D52+D51+D53</f>
        <v>0</v>
      </c>
      <c r="E49" s="77">
        <f aca="true" t="shared" si="27" ref="E49:K49">E50+E52+E51+E53</f>
        <v>0</v>
      </c>
      <c r="F49" s="77">
        <f>F50+F52+F51+F53</f>
        <v>0</v>
      </c>
      <c r="G49" s="77"/>
      <c r="H49" s="77">
        <f t="shared" si="27"/>
        <v>0</v>
      </c>
      <c r="I49" s="77">
        <f t="shared" si="27"/>
        <v>0</v>
      </c>
      <c r="J49" s="77">
        <f t="shared" si="27"/>
        <v>0</v>
      </c>
      <c r="K49" s="77">
        <f t="shared" si="27"/>
        <v>0</v>
      </c>
    </row>
    <row r="50" spans="1:11" s="2" customFormat="1" ht="16.5" customHeight="1">
      <c r="A50" s="35">
        <v>46</v>
      </c>
      <c r="B50" s="33" t="s">
        <v>85</v>
      </c>
      <c r="C50" s="82">
        <f t="shared" si="24"/>
        <v>0</v>
      </c>
      <c r="D50" s="30"/>
      <c r="E50" s="30"/>
      <c r="F50" s="30"/>
      <c r="G50" s="30"/>
      <c r="H50" s="30"/>
      <c r="I50" s="30"/>
      <c r="J50" s="30"/>
      <c r="K50" s="30"/>
    </row>
    <row r="51" spans="1:11" s="2" customFormat="1" ht="16.5" customHeight="1">
      <c r="A51" s="35">
        <v>47</v>
      </c>
      <c r="B51" s="33" t="s">
        <v>82</v>
      </c>
      <c r="C51" s="82">
        <f t="shared" si="24"/>
        <v>0</v>
      </c>
      <c r="D51" s="30"/>
      <c r="E51" s="30"/>
      <c r="F51" s="30"/>
      <c r="G51" s="30"/>
      <c r="H51" s="30"/>
      <c r="I51" s="30"/>
      <c r="J51" s="30"/>
      <c r="K51" s="30"/>
    </row>
    <row r="52" spans="1:11" s="2" customFormat="1" ht="16.5" customHeight="1">
      <c r="A52" s="35">
        <v>48</v>
      </c>
      <c r="B52" s="33" t="s">
        <v>83</v>
      </c>
      <c r="C52" s="82">
        <f t="shared" si="24"/>
        <v>0</v>
      </c>
      <c r="D52" s="30"/>
      <c r="E52" s="30"/>
      <c r="F52" s="30"/>
      <c r="G52" s="30"/>
      <c r="H52" s="30"/>
      <c r="I52" s="30"/>
      <c r="J52" s="30"/>
      <c r="K52" s="30"/>
    </row>
    <row r="53" spans="1:11" s="2" customFormat="1" ht="16.5" customHeight="1">
      <c r="A53" s="35">
        <v>49</v>
      </c>
      <c r="B53" s="33" t="s">
        <v>84</v>
      </c>
      <c r="C53" s="82">
        <f t="shared" si="24"/>
        <v>0</v>
      </c>
      <c r="D53" s="30"/>
      <c r="E53" s="30"/>
      <c r="F53" s="30"/>
      <c r="G53" s="30"/>
      <c r="H53" s="30"/>
      <c r="I53" s="30"/>
      <c r="J53" s="30"/>
      <c r="K53" s="30"/>
    </row>
    <row r="54" spans="1:11" s="2" customFormat="1" ht="16.5" customHeight="1">
      <c r="A54" s="35">
        <v>50</v>
      </c>
      <c r="B54" s="32" t="s">
        <v>81</v>
      </c>
      <c r="C54" s="79">
        <f t="shared" si="24"/>
        <v>0</v>
      </c>
      <c r="D54" s="83">
        <f aca="true" t="shared" si="28" ref="D54:K54">D55+D57+D56+D58</f>
        <v>0</v>
      </c>
      <c r="E54" s="83">
        <f t="shared" si="28"/>
        <v>0</v>
      </c>
      <c r="F54" s="83">
        <f t="shared" si="28"/>
        <v>0</v>
      </c>
      <c r="G54" s="83">
        <f t="shared" si="28"/>
        <v>0</v>
      </c>
      <c r="H54" s="83">
        <f t="shared" si="28"/>
        <v>0</v>
      </c>
      <c r="I54" s="83">
        <f t="shared" si="28"/>
        <v>0</v>
      </c>
      <c r="J54" s="83">
        <f t="shared" si="28"/>
        <v>0</v>
      </c>
      <c r="K54" s="83">
        <f t="shared" si="28"/>
        <v>0</v>
      </c>
    </row>
    <row r="55" spans="1:11" s="2" customFormat="1" ht="16.5" customHeight="1">
      <c r="A55" s="35">
        <v>51</v>
      </c>
      <c r="B55" s="33" t="s">
        <v>86</v>
      </c>
      <c r="C55" s="79">
        <f t="shared" si="24"/>
        <v>0</v>
      </c>
      <c r="D55" s="36"/>
      <c r="E55" s="36"/>
      <c r="F55" s="36"/>
      <c r="G55" s="36"/>
      <c r="H55" s="36"/>
      <c r="I55" s="36"/>
      <c r="J55" s="36"/>
      <c r="K55" s="36"/>
    </row>
    <row r="56" spans="1:11" s="2" customFormat="1" ht="16.5" customHeight="1">
      <c r="A56" s="35">
        <v>52</v>
      </c>
      <c r="B56" s="33" t="s">
        <v>80</v>
      </c>
      <c r="C56" s="79">
        <f t="shared" si="24"/>
        <v>0</v>
      </c>
      <c r="D56" s="36"/>
      <c r="E56" s="36"/>
      <c r="F56" s="36"/>
      <c r="G56" s="36"/>
      <c r="H56" s="36"/>
      <c r="I56" s="36"/>
      <c r="J56" s="36"/>
      <c r="K56" s="36"/>
    </row>
    <row r="57" spans="1:11" s="2" customFormat="1" ht="16.5" customHeight="1">
      <c r="A57" s="35">
        <v>53</v>
      </c>
      <c r="B57" s="33" t="s">
        <v>78</v>
      </c>
      <c r="C57" s="79">
        <f t="shared" si="24"/>
        <v>0</v>
      </c>
      <c r="D57" s="36"/>
      <c r="E57" s="36"/>
      <c r="F57" s="36"/>
      <c r="G57" s="36"/>
      <c r="H57" s="36"/>
      <c r="I57" s="36"/>
      <c r="J57" s="36"/>
      <c r="K57" s="36"/>
    </row>
    <row r="58" spans="1:11" s="2" customFormat="1" ht="16.5" customHeight="1">
      <c r="A58" s="35">
        <v>54</v>
      </c>
      <c r="B58" s="33" t="s">
        <v>79</v>
      </c>
      <c r="C58" s="79">
        <f t="shared" si="24"/>
        <v>0</v>
      </c>
      <c r="D58" s="36"/>
      <c r="E58" s="36"/>
      <c r="F58" s="36"/>
      <c r="G58" s="36"/>
      <c r="H58" s="36"/>
      <c r="I58" s="36"/>
      <c r="J58" s="36"/>
      <c r="K58" s="36"/>
    </row>
    <row r="59" spans="1:11" s="2" customFormat="1" ht="16.5" customHeight="1">
      <c r="A59" s="35">
        <v>55</v>
      </c>
      <c r="B59" s="19" t="s">
        <v>33</v>
      </c>
      <c r="C59" s="79">
        <f t="shared" si="24"/>
        <v>0</v>
      </c>
      <c r="D59" s="79">
        <f aca="true" t="shared" si="29" ref="D59:K59">D60+D61+D62</f>
        <v>0</v>
      </c>
      <c r="E59" s="79">
        <f t="shared" si="29"/>
        <v>0</v>
      </c>
      <c r="F59" s="79">
        <f t="shared" si="29"/>
        <v>0</v>
      </c>
      <c r="G59" s="79">
        <f t="shared" si="29"/>
        <v>0</v>
      </c>
      <c r="H59" s="79">
        <f t="shared" si="29"/>
        <v>0</v>
      </c>
      <c r="I59" s="79">
        <f t="shared" si="29"/>
        <v>0</v>
      </c>
      <c r="J59" s="79">
        <f t="shared" si="29"/>
        <v>0</v>
      </c>
      <c r="K59" s="79">
        <f t="shared" si="29"/>
        <v>0</v>
      </c>
    </row>
    <row r="60" spans="1:11" s="2" customFormat="1" ht="16.5" customHeight="1">
      <c r="A60" s="35">
        <v>56</v>
      </c>
      <c r="B60" s="23" t="s">
        <v>34</v>
      </c>
      <c r="C60" s="79">
        <f t="shared" si="24"/>
        <v>0</v>
      </c>
      <c r="D60" s="36"/>
      <c r="E60" s="36"/>
      <c r="F60" s="36"/>
      <c r="G60" s="36"/>
      <c r="H60" s="36"/>
      <c r="I60" s="36"/>
      <c r="J60" s="36"/>
      <c r="K60" s="36"/>
    </row>
    <row r="61" spans="1:11" s="2" customFormat="1" ht="16.5" customHeight="1">
      <c r="A61" s="35">
        <v>57</v>
      </c>
      <c r="B61" s="23" t="s">
        <v>35</v>
      </c>
      <c r="C61" s="79">
        <f t="shared" si="24"/>
        <v>0</v>
      </c>
      <c r="D61" s="36"/>
      <c r="E61" s="36"/>
      <c r="F61" s="36"/>
      <c r="G61" s="36"/>
      <c r="H61" s="36"/>
      <c r="I61" s="36"/>
      <c r="J61" s="36"/>
      <c r="K61" s="36"/>
    </row>
    <row r="62" spans="1:11" s="2" customFormat="1" ht="16.5" customHeight="1">
      <c r="A62" s="35">
        <v>58</v>
      </c>
      <c r="B62" s="23" t="s">
        <v>36</v>
      </c>
      <c r="C62" s="79">
        <f t="shared" si="24"/>
        <v>0</v>
      </c>
      <c r="D62" s="36"/>
      <c r="E62" s="36"/>
      <c r="F62" s="36"/>
      <c r="G62" s="36"/>
      <c r="H62" s="36"/>
      <c r="I62" s="36"/>
      <c r="J62" s="36"/>
      <c r="K62" s="36"/>
    </row>
    <row r="63" spans="1:11" s="2" customFormat="1" ht="16.5" customHeight="1">
      <c r="A63" s="35">
        <v>59</v>
      </c>
      <c r="B63" s="19" t="s">
        <v>37</v>
      </c>
      <c r="C63" s="79">
        <f t="shared" si="24"/>
        <v>0</v>
      </c>
      <c r="D63" s="79">
        <f aca="true" t="shared" si="30" ref="D63:K63">D64+D65+D66</f>
        <v>0</v>
      </c>
      <c r="E63" s="79">
        <f t="shared" si="30"/>
        <v>0</v>
      </c>
      <c r="F63" s="79">
        <f t="shared" si="30"/>
        <v>0</v>
      </c>
      <c r="G63" s="79">
        <f t="shared" si="30"/>
        <v>0</v>
      </c>
      <c r="H63" s="79">
        <f t="shared" si="30"/>
        <v>0</v>
      </c>
      <c r="I63" s="79">
        <f t="shared" si="30"/>
        <v>0</v>
      </c>
      <c r="J63" s="79">
        <f t="shared" si="30"/>
        <v>0</v>
      </c>
      <c r="K63" s="79">
        <f t="shared" si="30"/>
        <v>0</v>
      </c>
    </row>
    <row r="64" spans="1:11" s="2" customFormat="1" ht="16.5" customHeight="1">
      <c r="A64" s="35">
        <v>60</v>
      </c>
      <c r="B64" s="23" t="s">
        <v>34</v>
      </c>
      <c r="C64" s="79">
        <f t="shared" si="24"/>
        <v>0</v>
      </c>
      <c r="D64" s="36"/>
      <c r="E64" s="36"/>
      <c r="F64" s="36"/>
      <c r="G64" s="36"/>
      <c r="H64" s="36"/>
      <c r="I64" s="36"/>
      <c r="J64" s="36"/>
      <c r="K64" s="36"/>
    </row>
    <row r="65" spans="1:11" s="2" customFormat="1" ht="16.5" customHeight="1">
      <c r="A65" s="35">
        <v>61</v>
      </c>
      <c r="B65" s="23" t="s">
        <v>35</v>
      </c>
      <c r="C65" s="79">
        <f t="shared" si="24"/>
        <v>0</v>
      </c>
      <c r="D65" s="36"/>
      <c r="E65" s="36"/>
      <c r="F65" s="36"/>
      <c r="G65" s="36"/>
      <c r="H65" s="36"/>
      <c r="I65" s="36"/>
      <c r="J65" s="36"/>
      <c r="K65" s="36"/>
    </row>
    <row r="66" spans="1:11" s="2" customFormat="1" ht="16.5" customHeight="1">
      <c r="A66" s="35">
        <v>62</v>
      </c>
      <c r="B66" s="23" t="s">
        <v>36</v>
      </c>
      <c r="C66" s="79">
        <f t="shared" si="24"/>
        <v>0</v>
      </c>
      <c r="D66" s="36"/>
      <c r="E66" s="36"/>
      <c r="F66" s="36"/>
      <c r="G66" s="36"/>
      <c r="H66" s="36"/>
      <c r="I66" s="36"/>
      <c r="J66" s="36"/>
      <c r="K66" s="36"/>
    </row>
    <row r="67" spans="1:11" s="2" customFormat="1" ht="16.5" customHeight="1">
      <c r="A67" s="35">
        <v>63</v>
      </c>
      <c r="B67" s="19"/>
      <c r="C67" s="15"/>
      <c r="D67" s="36"/>
      <c r="E67" s="36"/>
      <c r="F67" s="36"/>
      <c r="G67" s="36"/>
      <c r="H67" s="36"/>
      <c r="I67" s="36"/>
      <c r="J67" s="36"/>
      <c r="K67" s="36"/>
    </row>
    <row r="68" spans="1:11" s="2" customFormat="1" ht="16.5" customHeight="1">
      <c r="A68" s="35">
        <v>64</v>
      </c>
      <c r="B68" s="19"/>
      <c r="C68" s="15"/>
      <c r="D68" s="14"/>
      <c r="E68" s="14"/>
      <c r="F68" s="14"/>
      <c r="G68" s="14"/>
      <c r="H68" s="14"/>
      <c r="I68" s="14"/>
      <c r="J68" s="14"/>
      <c r="K68" s="14"/>
    </row>
    <row r="69" spans="1:11" s="2" customFormat="1" ht="16.5" customHeight="1">
      <c r="A69" s="35">
        <v>65</v>
      </c>
      <c r="B69" s="19"/>
      <c r="C69" s="15"/>
      <c r="D69" s="14"/>
      <c r="E69" s="14"/>
      <c r="F69" s="14"/>
      <c r="G69" s="14"/>
      <c r="H69" s="14"/>
      <c r="I69" s="14"/>
      <c r="J69" s="14"/>
      <c r="K69" s="14"/>
    </row>
    <row r="70" spans="1:11" s="2" customFormat="1" ht="16.5" customHeight="1">
      <c r="A70" s="35">
        <v>66</v>
      </c>
      <c r="B70" s="19"/>
      <c r="C70" s="15"/>
      <c r="D70" s="14"/>
      <c r="E70" s="14"/>
      <c r="F70" s="14"/>
      <c r="G70" s="14"/>
      <c r="H70" s="14"/>
      <c r="I70" s="14"/>
      <c r="J70" s="14"/>
      <c r="K70" s="14"/>
    </row>
    <row r="71" spans="1:11" s="2" customFormat="1" ht="16.5" customHeight="1">
      <c r="A71" s="35">
        <v>67</v>
      </c>
      <c r="B71" s="19"/>
      <c r="C71" s="15"/>
      <c r="D71" s="14"/>
      <c r="E71" s="14"/>
      <c r="F71" s="14"/>
      <c r="G71" s="14"/>
      <c r="H71" s="14"/>
      <c r="I71" s="14"/>
      <c r="J71" s="14"/>
      <c r="K71" s="14"/>
    </row>
    <row r="72" spans="1:11" s="2" customFormat="1" ht="16.5" customHeight="1">
      <c r="A72" s="35">
        <v>68</v>
      </c>
      <c r="B72" s="19"/>
      <c r="C72" s="15"/>
      <c r="D72" s="14"/>
      <c r="E72" s="14"/>
      <c r="F72" s="14"/>
      <c r="G72" s="14"/>
      <c r="H72" s="14"/>
      <c r="I72" s="14"/>
      <c r="J72" s="14"/>
      <c r="K72" s="14"/>
    </row>
    <row r="73" spans="1:11" s="2" customFormat="1" ht="16.5" customHeight="1">
      <c r="A73" s="35">
        <v>69</v>
      </c>
      <c r="B73" s="19"/>
      <c r="C73" s="15"/>
      <c r="D73" s="14"/>
      <c r="E73" s="14"/>
      <c r="F73" s="14"/>
      <c r="G73" s="14"/>
      <c r="H73" s="14"/>
      <c r="I73" s="14"/>
      <c r="J73" s="14"/>
      <c r="K73" s="14"/>
    </row>
    <row r="74" spans="1:11" s="2" customFormat="1" ht="16.5" customHeight="1">
      <c r="A74" s="35">
        <v>70</v>
      </c>
      <c r="B74" s="19"/>
      <c r="C74" s="15"/>
      <c r="D74" s="14"/>
      <c r="E74" s="14"/>
      <c r="F74" s="14"/>
      <c r="G74" s="14"/>
      <c r="H74" s="14"/>
      <c r="I74" s="14"/>
      <c r="J74" s="14"/>
      <c r="K74" s="14"/>
    </row>
    <row r="75" spans="1:11" s="2" customFormat="1" ht="16.5" customHeight="1">
      <c r="A75" s="35">
        <v>71</v>
      </c>
      <c r="B75" s="19"/>
      <c r="C75" s="15"/>
      <c r="D75" s="14"/>
      <c r="E75" s="14"/>
      <c r="F75" s="14"/>
      <c r="G75" s="14"/>
      <c r="H75" s="14"/>
      <c r="I75" s="14"/>
      <c r="J75" s="14"/>
      <c r="K75" s="14"/>
    </row>
    <row r="76" spans="1:11" s="2" customFormat="1" ht="16.5" customHeight="1">
      <c r="A76" s="35">
        <v>72</v>
      </c>
      <c r="B76" s="19"/>
      <c r="C76" s="15"/>
      <c r="D76" s="14"/>
      <c r="E76" s="14"/>
      <c r="F76" s="14"/>
      <c r="G76" s="14"/>
      <c r="H76" s="14"/>
      <c r="I76" s="14"/>
      <c r="J76" s="14"/>
      <c r="K76" s="14"/>
    </row>
    <row r="77" spans="1:11" s="2" customFormat="1" ht="16.5" customHeight="1">
      <c r="A77" s="35">
        <v>73</v>
      </c>
      <c r="B77" s="19"/>
      <c r="C77" s="15"/>
      <c r="D77" s="14"/>
      <c r="E77" s="14"/>
      <c r="F77" s="14"/>
      <c r="G77" s="14"/>
      <c r="H77" s="14"/>
      <c r="I77" s="14"/>
      <c r="J77" s="14"/>
      <c r="K77" s="14"/>
    </row>
    <row r="78" spans="1:11" s="2" customFormat="1" ht="16.5" customHeight="1">
      <c r="A78" s="35">
        <v>74</v>
      </c>
      <c r="B78" s="19"/>
      <c r="C78" s="15"/>
      <c r="D78" s="14"/>
      <c r="E78" s="14"/>
      <c r="F78" s="14"/>
      <c r="G78" s="14"/>
      <c r="H78" s="14"/>
      <c r="I78" s="14"/>
      <c r="J78" s="14"/>
      <c r="K78" s="14"/>
    </row>
    <row r="79" spans="1:11" s="2" customFormat="1" ht="16.5" customHeight="1">
      <c r="A79" s="35">
        <v>75</v>
      </c>
      <c r="B79" s="19"/>
      <c r="C79" s="15"/>
      <c r="D79" s="14"/>
      <c r="E79" s="14"/>
      <c r="F79" s="14"/>
      <c r="G79" s="14"/>
      <c r="H79" s="14"/>
      <c r="I79" s="14"/>
      <c r="J79" s="14"/>
      <c r="K79" s="14"/>
    </row>
    <row r="80" spans="1:11" s="2" customFormat="1" ht="16.5" customHeight="1">
      <c r="A80" s="35">
        <v>76</v>
      </c>
      <c r="B80" s="19"/>
      <c r="C80" s="15"/>
      <c r="D80" s="14"/>
      <c r="E80" s="14"/>
      <c r="F80" s="14"/>
      <c r="G80" s="14"/>
      <c r="H80" s="14"/>
      <c r="I80" s="14"/>
      <c r="J80" s="14"/>
      <c r="K80" s="14"/>
    </row>
    <row r="81" spans="1:11" s="2" customFormat="1" ht="16.5" customHeight="1">
      <c r="A81" s="35">
        <v>77</v>
      </c>
      <c r="B81" s="19"/>
      <c r="C81" s="15"/>
      <c r="D81" s="14"/>
      <c r="E81" s="14"/>
      <c r="F81" s="14"/>
      <c r="G81" s="14"/>
      <c r="H81" s="14"/>
      <c r="I81" s="14"/>
      <c r="J81" s="14"/>
      <c r="K81" s="14"/>
    </row>
    <row r="82" spans="1:11" s="2" customFormat="1" ht="16.5" customHeight="1">
      <c r="A82" s="35">
        <v>78</v>
      </c>
      <c r="B82" s="19"/>
      <c r="C82" s="15"/>
      <c r="D82" s="14"/>
      <c r="E82" s="14"/>
      <c r="F82" s="14"/>
      <c r="G82" s="14"/>
      <c r="H82" s="14"/>
      <c r="I82" s="14"/>
      <c r="J82" s="14"/>
      <c r="K82" s="14"/>
    </row>
    <row r="83" spans="1:11" s="2" customFormat="1" ht="16.5" customHeight="1">
      <c r="A83" s="35">
        <v>79</v>
      </c>
      <c r="B83" s="19"/>
      <c r="C83" s="15"/>
      <c r="D83" s="14"/>
      <c r="E83" s="14"/>
      <c r="F83" s="14"/>
      <c r="G83" s="14"/>
      <c r="H83" s="14"/>
      <c r="I83" s="14"/>
      <c r="J83" s="14"/>
      <c r="K83" s="14"/>
    </row>
    <row r="84" spans="1:11" s="2" customFormat="1" ht="18" customHeight="1">
      <c r="A84" s="35">
        <v>80</v>
      </c>
      <c r="B84" s="53" t="s">
        <v>107</v>
      </c>
      <c r="C84" s="12">
        <f t="shared" si="24"/>
        <v>0</v>
      </c>
      <c r="D84" s="12">
        <f aca="true" t="shared" si="31" ref="D84:K84">SUM(D85:D93)</f>
        <v>0</v>
      </c>
      <c r="E84" s="12">
        <f t="shared" si="31"/>
        <v>0</v>
      </c>
      <c r="F84" s="12">
        <f t="shared" si="31"/>
        <v>0</v>
      </c>
      <c r="G84" s="12">
        <f t="shared" si="31"/>
        <v>0</v>
      </c>
      <c r="H84" s="12">
        <f t="shared" si="31"/>
        <v>0</v>
      </c>
      <c r="I84" s="12">
        <f t="shared" si="31"/>
        <v>0</v>
      </c>
      <c r="J84" s="12">
        <f t="shared" si="31"/>
        <v>0</v>
      </c>
      <c r="K84" s="12">
        <f t="shared" si="31"/>
        <v>0</v>
      </c>
    </row>
    <row r="85" spans="1:11" s="2" customFormat="1" ht="18" customHeight="1">
      <c r="A85" s="35">
        <v>81</v>
      </c>
      <c r="B85" s="19" t="s">
        <v>20</v>
      </c>
      <c r="C85" s="78">
        <f t="shared" si="24"/>
        <v>0</v>
      </c>
      <c r="D85" s="13"/>
      <c r="E85" s="13"/>
      <c r="F85" s="13"/>
      <c r="G85" s="13"/>
      <c r="H85" s="13"/>
      <c r="I85" s="13"/>
      <c r="J85" s="13"/>
      <c r="K85" s="13"/>
    </row>
    <row r="86" spans="1:11" s="2" customFormat="1" ht="18" customHeight="1">
      <c r="A86" s="35">
        <v>82</v>
      </c>
      <c r="B86" s="19" t="s">
        <v>3</v>
      </c>
      <c r="C86" s="78">
        <f t="shared" si="24"/>
        <v>0</v>
      </c>
      <c r="D86" s="13"/>
      <c r="E86" s="13"/>
      <c r="F86" s="13"/>
      <c r="G86" s="13"/>
      <c r="H86" s="13"/>
      <c r="I86" s="13"/>
      <c r="J86" s="13"/>
      <c r="K86" s="13"/>
    </row>
    <row r="87" spans="1:11" s="2" customFormat="1" ht="18" customHeight="1">
      <c r="A87" s="35">
        <v>83</v>
      </c>
      <c r="B87" s="19" t="s">
        <v>6</v>
      </c>
      <c r="C87" s="78">
        <f t="shared" si="24"/>
        <v>0</v>
      </c>
      <c r="D87" s="13"/>
      <c r="E87" s="13"/>
      <c r="F87" s="13"/>
      <c r="G87" s="13"/>
      <c r="H87" s="13"/>
      <c r="I87" s="13"/>
      <c r="J87" s="13"/>
      <c r="K87" s="13"/>
    </row>
    <row r="88" spans="1:11" s="2" customFormat="1" ht="18" customHeight="1">
      <c r="A88" s="35">
        <v>84</v>
      </c>
      <c r="B88" s="19" t="s">
        <v>21</v>
      </c>
      <c r="C88" s="78">
        <f t="shared" si="24"/>
        <v>0</v>
      </c>
      <c r="D88" s="13"/>
      <c r="E88" s="13"/>
      <c r="F88" s="13"/>
      <c r="G88" s="13"/>
      <c r="H88" s="13"/>
      <c r="I88" s="13"/>
      <c r="J88" s="13"/>
      <c r="K88" s="13"/>
    </row>
    <row r="89" spans="1:11" s="2" customFormat="1" ht="18" customHeight="1">
      <c r="A89" s="35">
        <v>85</v>
      </c>
      <c r="B89" s="28" t="s">
        <v>4</v>
      </c>
      <c r="C89" s="78">
        <f t="shared" si="24"/>
        <v>0</v>
      </c>
      <c r="D89" s="13"/>
      <c r="E89" s="13"/>
      <c r="F89" s="13"/>
      <c r="G89" s="13"/>
      <c r="H89" s="13"/>
      <c r="I89" s="13"/>
      <c r="J89" s="13"/>
      <c r="K89" s="13"/>
    </row>
    <row r="90" spans="1:11" s="2" customFormat="1" ht="18" customHeight="1">
      <c r="A90" s="35">
        <v>86</v>
      </c>
      <c r="B90" s="28" t="s">
        <v>5</v>
      </c>
      <c r="C90" s="78">
        <f t="shared" si="24"/>
        <v>0</v>
      </c>
      <c r="D90" s="13"/>
      <c r="E90" s="13"/>
      <c r="F90" s="13"/>
      <c r="G90" s="13"/>
      <c r="H90" s="13"/>
      <c r="I90" s="13"/>
      <c r="J90" s="13"/>
      <c r="K90" s="13"/>
    </row>
    <row r="91" spans="1:11" s="2" customFormat="1" ht="18" customHeight="1">
      <c r="A91" s="35">
        <v>87</v>
      </c>
      <c r="B91" s="10"/>
      <c r="C91" s="12">
        <f t="shared" si="24"/>
        <v>0</v>
      </c>
      <c r="D91" s="13"/>
      <c r="E91" s="13"/>
      <c r="F91" s="13"/>
      <c r="G91" s="13"/>
      <c r="H91" s="13"/>
      <c r="I91" s="13"/>
      <c r="J91" s="13"/>
      <c r="K91" s="13"/>
    </row>
    <row r="92" spans="1:11" s="2" customFormat="1" ht="18" customHeight="1">
      <c r="A92" s="35">
        <v>88</v>
      </c>
      <c r="B92" s="10"/>
      <c r="C92" s="12">
        <f t="shared" si="24"/>
        <v>0</v>
      </c>
      <c r="D92" s="13"/>
      <c r="E92" s="13"/>
      <c r="F92" s="13"/>
      <c r="G92" s="13"/>
      <c r="H92" s="13"/>
      <c r="I92" s="13"/>
      <c r="J92" s="13"/>
      <c r="K92" s="13"/>
    </row>
    <row r="93" spans="1:11" s="2" customFormat="1" ht="18" customHeight="1">
      <c r="A93" s="35">
        <v>89</v>
      </c>
      <c r="B93" s="10"/>
      <c r="C93" s="12">
        <f t="shared" si="24"/>
        <v>0</v>
      </c>
      <c r="D93" s="13"/>
      <c r="E93" s="13"/>
      <c r="F93" s="13"/>
      <c r="G93" s="13"/>
      <c r="H93" s="13"/>
      <c r="I93" s="13"/>
      <c r="J93" s="13"/>
      <c r="K93" s="13"/>
    </row>
    <row r="94" spans="1:11" s="4" customFormat="1" ht="24" customHeight="1">
      <c r="A94" s="16"/>
      <c r="B94" s="16" t="s">
        <v>9</v>
      </c>
      <c r="C94" s="16"/>
      <c r="D94" s="16"/>
      <c r="E94" s="16"/>
      <c r="F94" s="16"/>
      <c r="G94" s="16"/>
      <c r="H94" s="16"/>
      <c r="I94" s="16" t="s">
        <v>10</v>
      </c>
      <c r="J94" s="16"/>
      <c r="K94" s="16"/>
    </row>
    <row r="95" spans="1:14" s="46" customFormat="1" ht="19.5" customHeight="1">
      <c r="A95" s="88" t="s">
        <v>18</v>
      </c>
      <c r="B95" s="88"/>
      <c r="C95" s="88"/>
      <c r="D95" s="88"/>
      <c r="E95" s="88"/>
      <c r="F95" s="88"/>
      <c r="G95" s="31"/>
      <c r="H95" s="31"/>
      <c r="I95" s="31"/>
      <c r="J95" s="31"/>
      <c r="K95" s="31"/>
      <c r="L95" s="45"/>
      <c r="M95" s="45"/>
      <c r="N95" s="45"/>
    </row>
    <row r="96" spans="1:14" s="46" customFormat="1" ht="19.5" customHeight="1">
      <c r="A96" s="47"/>
      <c r="B96" s="45" t="s">
        <v>17</v>
      </c>
      <c r="C96" s="31"/>
      <c r="D96" s="31"/>
      <c r="E96" s="31"/>
      <c r="F96" s="31"/>
      <c r="G96" s="31"/>
      <c r="H96" s="31"/>
      <c r="I96" s="31"/>
      <c r="J96" s="31"/>
      <c r="K96" s="31"/>
      <c r="L96" s="48"/>
      <c r="M96" s="48"/>
      <c r="N96" s="48"/>
    </row>
    <row r="97" spans="1:14" s="46" customFormat="1" ht="19.5" customHeight="1">
      <c r="A97" s="47"/>
      <c r="B97" s="88" t="s">
        <v>108</v>
      </c>
      <c r="C97" s="87"/>
      <c r="D97" s="87"/>
      <c r="E97" s="87"/>
      <c r="F97" s="87"/>
      <c r="G97" s="87"/>
      <c r="H97" s="87"/>
      <c r="I97" s="87"/>
      <c r="J97" s="87"/>
      <c r="K97" s="87"/>
      <c r="L97" s="5"/>
      <c r="M97" s="5"/>
      <c r="N97" s="5"/>
    </row>
    <row r="98" spans="1:11" s="5" customFormat="1" ht="19.5" customHeight="1">
      <c r="A98" s="31"/>
      <c r="B98" s="95" t="s">
        <v>96</v>
      </c>
      <c r="C98" s="87"/>
      <c r="D98" s="87"/>
      <c r="E98" s="87"/>
      <c r="F98" s="87"/>
      <c r="G98" s="87"/>
      <c r="H98" s="87"/>
      <c r="I98" s="87"/>
      <c r="J98" s="87"/>
      <c r="K98" s="87"/>
    </row>
    <row r="99" spans="1:11" s="6" customFormat="1" ht="19.5" customHeight="1">
      <c r="A99" s="49"/>
      <c r="B99" s="87" t="s">
        <v>97</v>
      </c>
      <c r="C99" s="87"/>
      <c r="D99" s="87"/>
      <c r="E99" s="87"/>
      <c r="F99" s="87"/>
      <c r="G99" s="87"/>
      <c r="H99" s="87"/>
      <c r="I99" s="87"/>
      <c r="J99" s="87"/>
      <c r="K99" s="87"/>
    </row>
    <row r="100" spans="1:11" s="7" customFormat="1" ht="19.5" customHeight="1">
      <c r="A100" s="50"/>
      <c r="B100" s="88" t="s">
        <v>116</v>
      </c>
      <c r="C100" s="87"/>
      <c r="D100" s="51"/>
      <c r="E100" s="51"/>
      <c r="F100" s="51"/>
      <c r="G100" s="51"/>
      <c r="H100" s="51"/>
      <c r="I100" s="51"/>
      <c r="J100" s="51"/>
      <c r="K100" s="51"/>
    </row>
    <row r="101" spans="1:11" s="7" customFormat="1" ht="19.5" customHeight="1">
      <c r="A101" s="50"/>
      <c r="B101" s="45" t="s">
        <v>105</v>
      </c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s="7" customFormat="1" ht="19.5" customHeight="1">
      <c r="A102" s="50"/>
      <c r="B102" s="45" t="s">
        <v>106</v>
      </c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s="46" customFormat="1" ht="19.5" customHeight="1">
      <c r="A103" s="47"/>
      <c r="B103" s="5" t="s">
        <v>123</v>
      </c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1" s="5" customFormat="1" ht="19.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="6" customFormat="1" ht="19.5" customHeight="1"/>
    <row r="106" s="7" customFormat="1" ht="19.5" customHeight="1"/>
    <row r="107" s="7" customFormat="1" ht="19.5" customHeight="1"/>
    <row r="108" s="7" customFormat="1" ht="19.5" customHeight="1"/>
    <row r="109" s="7" customFormat="1" ht="19.5" customHeight="1"/>
    <row r="110" s="7" customFormat="1" ht="19.5" customHeight="1"/>
    <row r="111" s="7" customFormat="1" ht="19.5" customHeight="1"/>
  </sheetData>
  <sheetProtection insertColumns="0" insertRows="0"/>
  <mergeCells count="8">
    <mergeCell ref="B1:K1"/>
    <mergeCell ref="J3:K3"/>
    <mergeCell ref="B97:K97"/>
    <mergeCell ref="B98:K98"/>
    <mergeCell ref="B99:K99"/>
    <mergeCell ref="B100:C100"/>
    <mergeCell ref="A95:F95"/>
    <mergeCell ref="A3:C3"/>
  </mergeCells>
  <printOptions/>
  <pageMargins left="1.04" right="0.2" top="0.43" bottom="0.42" header="0.32" footer="0.24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2014-11-13T02:20:33Z</cp:lastPrinted>
  <dcterms:created xsi:type="dcterms:W3CDTF">2006-04-20T03:32:54Z</dcterms:created>
  <dcterms:modified xsi:type="dcterms:W3CDTF">2015-10-27T02:44:40Z</dcterms:modified>
  <cp:category/>
  <cp:version/>
  <cp:contentType/>
  <cp:contentStatus/>
</cp:coreProperties>
</file>